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9"/>
  <workbookPr defaultThemeVersion="166925"/>
  <mc:AlternateContent xmlns:mc="http://schemas.openxmlformats.org/markup-compatibility/2006">
    <mc:Choice Requires="x15">
      <x15ac:absPath xmlns:x15ac="http://schemas.microsoft.com/office/spreadsheetml/2010/11/ac" url="/Users/TomCanfield/Documents/   Book  Blogs/   Blogs Published/08 23/0807 First cut at 2023 Tax Plan/"/>
    </mc:Choice>
  </mc:AlternateContent>
  <xr:revisionPtr revIDLastSave="0" documentId="13_ncr:1_{40B55490-82FB-7040-BFA9-D541B3A8351C}" xr6:coauthVersionLast="47" xr6:coauthVersionMax="47" xr10:uidLastSave="{00000000-0000-0000-0000-000000000000}"/>
  <bookViews>
    <workbookView xWindow="13280" yWindow="500" windowWidth="26940" windowHeight="22200" xr2:uid="{A194A726-C449-B64A-B7D3-39510C289DD6}"/>
  </bookViews>
  <sheets>
    <sheet name="Example" sheetId="1" r:id="rId1"/>
  </sheets>
  <definedNames>
    <definedName name="_xlnm.Print_Area" localSheetId="0">Example!$A$1:$G$67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6" i="1" l="1"/>
  <c r="G30" i="1" l="1"/>
  <c r="C36" i="1"/>
  <c r="P47" i="1" l="1"/>
  <c r="P50" i="1" s="1"/>
  <c r="P38" i="1"/>
  <c r="M33" i="1"/>
  <c r="G32" i="1"/>
  <c r="G36" i="1" s="1"/>
  <c r="Q31" i="1"/>
  <c r="P31" i="1"/>
  <c r="F31" i="1"/>
  <c r="F32" i="1" s="1"/>
  <c r="F33" i="1" l="1"/>
  <c r="F35" i="1" s="1"/>
  <c r="P42" i="1"/>
  <c r="P52" i="1" s="1"/>
  <c r="F39" i="1" l="1"/>
  <c r="C25" i="1" s="1"/>
  <c r="C26" i="1" s="1"/>
  <c r="F37" i="1"/>
  <c r="P43" i="1"/>
  <c r="P48" i="1" s="1"/>
  <c r="P58" i="1"/>
  <c r="P59" i="1" s="1"/>
  <c r="P53" i="1"/>
</calcChain>
</file>

<file path=xl/sharedStrings.xml><?xml version="1.0" encoding="utf-8"?>
<sst xmlns="http://schemas.openxmlformats.org/spreadsheetml/2006/main" count="97" uniqueCount="96">
  <si>
    <t>Steps.</t>
  </si>
  <si>
    <t xml:space="preserve">    a. Roth = no taxes</t>
  </si>
  <si>
    <t xml:space="preserve">    b. Sales of Taxable Securities = Long term capital gains = Maybe 6% effective tax rate.</t>
  </si>
  <si>
    <t>This shorthand display of our tax return works for me. You may</t>
  </si>
  <si>
    <t>need to adjust to make it work for you.</t>
  </si>
  <si>
    <t>(Abbreviated tax return)</t>
  </si>
  <si>
    <t>Income</t>
  </si>
  <si>
    <t>Ordinary</t>
  </si>
  <si>
    <t>Cap Gains</t>
  </si>
  <si>
    <t>Ordinary Income</t>
  </si>
  <si>
    <t>Capital Gains Income</t>
  </si>
  <si>
    <t>Social Security</t>
  </si>
  <si>
    <t>line 5b</t>
  </si>
  <si>
    <t>Taxable Social Security</t>
  </si>
  <si>
    <t>Interest +  Dividends</t>
  </si>
  <si>
    <t>lines 2b+(3b-3a)</t>
  </si>
  <si>
    <t>3a</t>
  </si>
  <si>
    <t>Other ordinary income</t>
  </si>
  <si>
    <t>TTE = $20. Boeing = $5. PHC = $0.</t>
  </si>
  <si>
    <t xml:space="preserve">Other Pension income </t>
  </si>
  <si>
    <t>Dividends + Interest</t>
  </si>
  <si>
    <t>Gross</t>
  </si>
  <si>
    <t>Other Ordinary Income</t>
  </si>
  <si>
    <t xml:space="preserve">Kenmar </t>
  </si>
  <si>
    <t>Sales Proceeds</t>
  </si>
  <si>
    <t>Est. LT Capital Gains from Sales</t>
  </si>
  <si>
    <t>LT Capital Gains</t>
  </si>
  <si>
    <t>Subtotal</t>
  </si>
  <si>
    <t>Gross Taken to date from Retire Accounts after QCD</t>
  </si>
  <si>
    <t>Taxable Income</t>
  </si>
  <si>
    <t xml:space="preserve">Tax. See Tax Table** </t>
  </si>
  <si>
    <t>TNC  RMD less QCD</t>
  </si>
  <si>
    <t>Distributions  of shares, not cash</t>
  </si>
  <si>
    <t>Total Tax</t>
  </si>
  <si>
    <t>PHC RMD less QCD</t>
  </si>
  <si>
    <t>Distributions of shares, not cash</t>
  </si>
  <si>
    <t xml:space="preserve"> Subtotal</t>
  </si>
  <si>
    <t>TNC Roth Conversion</t>
  </si>
  <si>
    <t>E</t>
  </si>
  <si>
    <t>Transfer of shares</t>
  </si>
  <si>
    <t>Total  Ordinary Income</t>
  </si>
  <si>
    <t>Total MAGI</t>
  </si>
  <si>
    <t>Donated as shares to date</t>
  </si>
  <si>
    <t xml:space="preserve">Carry over from prior year </t>
  </si>
  <si>
    <t>Total as shares now</t>
  </si>
  <si>
    <t xml:space="preserve">Memo: Allowable as Donations </t>
  </si>
  <si>
    <t>at 50% since I donated shares</t>
  </si>
  <si>
    <t>Other Itemized Deductions</t>
  </si>
  <si>
    <t>Total Itemized Deductions</t>
  </si>
  <si>
    <t>Taxable Ordinary Income</t>
  </si>
  <si>
    <t>Before any added withdrawals for spending</t>
  </si>
  <si>
    <t>Tax</t>
  </si>
  <si>
    <t>Note: start of 22% bracket = $80,250 Ordinary AGI</t>
  </si>
  <si>
    <t>I have not withheld tax</t>
  </si>
  <si>
    <t xml:space="preserve">Revised Taxable </t>
  </si>
  <si>
    <t>Note: start of 24% bracket = $171,050 Ordinary AGI</t>
  </si>
  <si>
    <t>Note: start of 32% bracket = $326,600 Ordinary AGI</t>
  </si>
  <si>
    <t>2. Sell securities in taxable account</t>
  </si>
  <si>
    <t>1. Sell and distribute from Roth account</t>
  </si>
  <si>
    <t>This is consistent with the math and logic in FIRECalc used to find my Safe Spending Rate (SSR%). I assume you follow the same process.</t>
  </si>
  <si>
    <t>Approx pay/mo = 1/12th</t>
  </si>
  <si>
    <t xml:space="preserve">Total        </t>
  </si>
  <si>
    <t>line 6b</t>
  </si>
  <si>
    <t>line 8</t>
  </si>
  <si>
    <t>Taxes W/H from distrib from IRAs in December</t>
  </si>
  <si>
    <t>Estimate Our Total Taxable Income and Taxes</t>
  </si>
  <si>
    <t>What's our SSA for upcoming year and where does it come from?</t>
  </si>
  <si>
    <t>I don't include state tax calculation.</t>
  </si>
  <si>
    <t>2. Estimate taxable income other than from distributions/withdrawals from my portfolio.</t>
  </si>
  <si>
    <t>3 Sell and distribute from Traditional IRAs accounts, the amount greater than QCD*</t>
  </si>
  <si>
    <t>Estimated SSA for upcoming year: total security sales</t>
  </si>
  <si>
    <r>
      <t>Trad IRA Distributions</t>
    </r>
    <r>
      <rPr>
        <sz val="11"/>
        <color theme="1"/>
        <rFont val="Calibri (Body)"/>
      </rPr>
      <t>, net of QCD</t>
    </r>
  </si>
  <si>
    <t>Tax to w/h with IRA withdrawal</t>
  </si>
  <si>
    <t>4. Reflect my decisions as Ordinary Income and Capital Gains. The sum is total taxable income (AGI)</t>
  </si>
  <si>
    <t>8. The balance of taxes due for 2022 is the total I will withhold when I take our withdrawals for our spending from our Traditional IRAs.</t>
  </si>
  <si>
    <t>1. Estimate SSA (total securities I will sell – withdraw from our nest egg – for spending in upcoming calendar year. Enter in cell C24.</t>
  </si>
  <si>
    <t>6. Calculate Ordinary Tax from tax table and 15% Capital Gains Tax: this is our total Federal tax</t>
  </si>
  <si>
    <t>* QCD and taxable distribution must ≥ RMDs</t>
  </si>
  <si>
    <t>Tom Canfield. August 2023.</t>
  </si>
  <si>
    <t>Medicare Tripwires</t>
  </si>
  <si>
    <r>
      <t xml:space="preserve">Est. Tax Payments in 2023 </t>
    </r>
    <r>
      <rPr>
        <sz val="11"/>
        <color theme="1"/>
        <rFont val="Calibri (Body)"/>
      </rPr>
      <t>(EFTPS)</t>
    </r>
  </si>
  <si>
    <t>Net in cash by end of December for spending in 2024</t>
  </si>
  <si>
    <t>Where will I sell to get our SSA?</t>
  </si>
  <si>
    <t>** Formula in Cell F35 is for 22% marginal tax rate for joint payers.</t>
  </si>
  <si>
    <r>
      <t>IRA Distributions,</t>
    </r>
    <r>
      <rPr>
        <sz val="12"/>
        <color theme="1" tint="0.249977111117893"/>
        <rFont val="Calibri (Body)"/>
      </rPr>
      <t xml:space="preserve"> less QCD</t>
    </r>
  </si>
  <si>
    <t>4b</t>
  </si>
  <si>
    <t>5. Our MAGI = AGI. I likely can change my choice of where I sell to lower AGI to avoid a Medicare tripwire and a cost ~$2,000.</t>
  </si>
  <si>
    <t>7. I subtract any quarterly taxes that I paid in the first three quarters in Cell F37. (I generally don't withhold during the year.)</t>
  </si>
  <si>
    <t>I always (well, almost always) withdraw (sell securities) to get our after-tax spending amount into cash before the end of December.</t>
  </si>
  <si>
    <t>The next steps find the total tax I will pay this tax year.</t>
  </si>
  <si>
    <t xml:space="preserve">           (If gain is 40% of proceeds, then tax is 15% * 40% = 6% of proceeds.)</t>
  </si>
  <si>
    <t>3. Decide where our SSA will come from: three sources must add to the total shown.</t>
  </si>
  <si>
    <t xml:space="preserve">    c. Withdrawals from Traditional IRAs = ordinary income at, let's assume, 22% marginal tax rate.</t>
  </si>
  <si>
    <t xml:space="preserve">  Total Income</t>
  </si>
  <si>
    <t>Sum = AGI, generally = MAGI</t>
  </si>
  <si>
    <r>
      <t xml:space="preserve">Standard Deduction </t>
    </r>
    <r>
      <rPr>
        <sz val="11"/>
        <color theme="1" tint="0.249977111117893"/>
        <rFont val="Calibri (Body)"/>
      </rPr>
      <t>(see below)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</si>
</sst>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9" x14ac:knownFonts="1">
    <font>
      <sz val="12"/>
      <color theme="1"/>
      <name val="Calibri"/>
      <family val="2"/>
      <scheme val="minor"/>
    </font>
    <font>
      <sz val="12"/>
      <color theme="1"/>
      <name val="Calibri"/>
      <family val="2"/>
      <scheme val="minor"/>
    </font>
    <font>
      <sz val="12"/>
      <color rgb="FFFF0000"/>
      <name val="Calibri"/>
      <family val="2"/>
      <scheme val="minor"/>
    </font>
    <font>
      <b/>
      <sz val="12"/>
      <color theme="1"/>
      <name val="Calibri"/>
      <family val="2"/>
      <scheme val="minor"/>
    </font>
    <font>
      <sz val="11"/>
      <color theme="1" tint="0.499984740745262"/>
      <name val="Calibri"/>
      <family val="2"/>
      <scheme val="minor"/>
    </font>
    <font>
      <sz val="12"/>
      <name val="Calibri"/>
      <family val="2"/>
      <scheme val="minor"/>
    </font>
    <font>
      <sz val="12"/>
      <color theme="1" tint="0.499984740745262"/>
      <name val="Calibri"/>
      <family val="2"/>
      <scheme val="minor"/>
    </font>
    <font>
      <b/>
      <sz val="14"/>
      <color theme="1"/>
      <name val="Calibri"/>
      <family val="2"/>
      <scheme val="minor"/>
    </font>
    <font>
      <u/>
      <sz val="12"/>
      <color theme="1"/>
      <name val="Calibri"/>
      <family val="2"/>
      <scheme val="minor"/>
    </font>
    <font>
      <b/>
      <sz val="12"/>
      <color rgb="FF0070C0"/>
      <name val="Calibri"/>
      <family val="2"/>
      <scheme val="minor"/>
    </font>
    <font>
      <sz val="12"/>
      <color rgb="FF00B050"/>
      <name val="Calibri"/>
      <family val="2"/>
      <scheme val="minor"/>
    </font>
    <font>
      <sz val="11"/>
      <color rgb="FF757171"/>
      <name val="Calibri"/>
      <family val="2"/>
      <scheme val="minor"/>
    </font>
    <font>
      <sz val="12"/>
      <color theme="1" tint="0.34998626667073579"/>
      <name val="Calibri"/>
      <family val="2"/>
      <scheme val="minor"/>
    </font>
    <font>
      <sz val="12"/>
      <color rgb="FF0070C0"/>
      <name val="Calibri"/>
      <family val="2"/>
      <scheme val="minor"/>
    </font>
    <font>
      <sz val="11"/>
      <color theme="1"/>
      <name val="Calibri (Body)"/>
    </font>
    <font>
      <b/>
      <u/>
      <sz val="12"/>
      <color theme="1"/>
      <name val="Calibri"/>
      <family val="2"/>
      <scheme val="minor"/>
    </font>
    <font>
      <b/>
      <sz val="12"/>
      <name val="Calibri"/>
      <family val="2"/>
      <scheme val="minor"/>
    </font>
    <font>
      <sz val="12"/>
      <color theme="1" tint="0.249977111117893"/>
      <name val="Calibri (Body)"/>
    </font>
    <font>
      <sz val="11"/>
      <color theme="1" tint="0.249977111117893"/>
      <name val="Calibri (Body)"/>
    </font>
  </fonts>
  <fills count="12">
    <fill>
      <patternFill patternType="none"/>
    </fill>
    <fill>
      <patternFill patternType="gray125"/>
    </fill>
    <fill>
      <patternFill patternType="solid">
        <fgColor rgb="FFA8DDF0"/>
        <bgColor indexed="64"/>
      </patternFill>
    </fill>
    <fill>
      <patternFill patternType="solid">
        <fgColor rgb="FFA1D662"/>
        <bgColor indexed="64"/>
      </patternFill>
    </fill>
    <fill>
      <patternFill patternType="solid">
        <fgColor rgb="FFC0E5C0"/>
        <bgColor indexed="64"/>
      </patternFill>
    </fill>
    <fill>
      <patternFill patternType="solid">
        <fgColor rgb="FFE9FEE9"/>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0" tint="-0.249977111117893"/>
        <bgColor indexed="64"/>
      </patternFill>
    </fill>
    <fill>
      <patternFill patternType="solid">
        <fgColor rgb="FFFFCDDC"/>
        <bgColor indexed="64"/>
      </patternFill>
    </fill>
    <fill>
      <patternFill patternType="solid">
        <fgColor rgb="FFA2D662"/>
        <bgColor indexed="64"/>
      </patternFill>
    </fill>
    <fill>
      <patternFill patternType="solid">
        <fgColor theme="7" tint="0.79998168889431442"/>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64">
    <xf numFmtId="0" fontId="0" fillId="0" borderId="0" xfId="0"/>
    <xf numFmtId="164" fontId="0" fillId="0" borderId="0" xfId="1" applyNumberFormat="1" applyFont="1"/>
    <xf numFmtId="0" fontId="0" fillId="2" borderId="0" xfId="0" applyFill="1"/>
    <xf numFmtId="0" fontId="0" fillId="3" borderId="0" xfId="0" applyFill="1"/>
    <xf numFmtId="0" fontId="0" fillId="4" borderId="0" xfId="0" applyFill="1"/>
    <xf numFmtId="0" fontId="4" fillId="0" borderId="0" xfId="0" applyFont="1"/>
    <xf numFmtId="0" fontId="0" fillId="5" borderId="0" xfId="0" applyFill="1"/>
    <xf numFmtId="0" fontId="6" fillId="0" borderId="0" xfId="0" applyFont="1"/>
    <xf numFmtId="0" fontId="7" fillId="0" borderId="0" xfId="0" applyFont="1"/>
    <xf numFmtId="0" fontId="0" fillId="0" borderId="0" xfId="0" applyAlignment="1">
      <alignment wrapText="1"/>
    </xf>
    <xf numFmtId="3" fontId="0" fillId="0" borderId="0" xfId="1" applyNumberFormat="1" applyFont="1" applyAlignment="1">
      <alignment vertical="center"/>
    </xf>
    <xf numFmtId="3" fontId="0" fillId="0" borderId="1" xfId="1" applyNumberFormat="1" applyFont="1" applyBorder="1" applyAlignment="1">
      <alignment horizontal="center" vertical="center"/>
    </xf>
    <xf numFmtId="0" fontId="0" fillId="0" borderId="1" xfId="0" applyBorder="1" applyAlignment="1">
      <alignment horizontal="center" wrapText="1"/>
    </xf>
    <xf numFmtId="0" fontId="5" fillId="0" borderId="0" xfId="0" applyFont="1"/>
    <xf numFmtId="3" fontId="0" fillId="0" borderId="0" xfId="1" applyNumberFormat="1" applyFont="1"/>
    <xf numFmtId="3" fontId="0" fillId="6" borderId="0" xfId="1" applyNumberFormat="1" applyFont="1" applyFill="1"/>
    <xf numFmtId="3" fontId="0" fillId="0" borderId="0" xfId="1" applyNumberFormat="1" applyFont="1" applyAlignment="1">
      <alignment horizontal="center"/>
    </xf>
    <xf numFmtId="3" fontId="0" fillId="0" borderId="1" xfId="1" applyNumberFormat="1" applyFont="1" applyBorder="1" applyAlignment="1">
      <alignment horizontal="center"/>
    </xf>
    <xf numFmtId="3" fontId="0" fillId="4" borderId="0" xfId="1" applyNumberFormat="1" applyFont="1" applyFill="1"/>
    <xf numFmtId="3" fontId="0" fillId="3" borderId="0" xfId="1" applyNumberFormat="1" applyFont="1" applyFill="1"/>
    <xf numFmtId="3" fontId="0" fillId="5" borderId="0" xfId="1" applyNumberFormat="1" applyFont="1" applyFill="1"/>
    <xf numFmtId="3" fontId="0" fillId="0" borderId="0" xfId="0" applyNumberFormat="1"/>
    <xf numFmtId="164" fontId="0" fillId="0" borderId="2" xfId="1" applyNumberFormat="1" applyFont="1" applyBorder="1"/>
    <xf numFmtId="0" fontId="0" fillId="0" borderId="2" xfId="0" applyBorder="1"/>
    <xf numFmtId="3" fontId="0" fillId="0" borderId="2" xfId="0" applyNumberFormat="1" applyBorder="1"/>
    <xf numFmtId="164" fontId="0" fillId="0" borderId="0" xfId="1" applyNumberFormat="1" applyFont="1" applyBorder="1"/>
    <xf numFmtId="43" fontId="0" fillId="0" borderId="0" xfId="0" applyNumberFormat="1"/>
    <xf numFmtId="0" fontId="8" fillId="0" borderId="0" xfId="0" applyFont="1"/>
    <xf numFmtId="9" fontId="0" fillId="0" borderId="0" xfId="2" applyFont="1"/>
    <xf numFmtId="0" fontId="9" fillId="0" borderId="0" xfId="0" applyFont="1"/>
    <xf numFmtId="3" fontId="9" fillId="0" borderId="2" xfId="1" applyNumberFormat="1" applyFont="1" applyBorder="1"/>
    <xf numFmtId="0" fontId="10" fillId="0" borderId="0" xfId="0" applyFont="1"/>
    <xf numFmtId="164" fontId="10" fillId="0" borderId="0" xfId="1" applyNumberFormat="1" applyFont="1" applyFill="1"/>
    <xf numFmtId="0" fontId="3" fillId="0" borderId="0" xfId="0" applyFont="1"/>
    <xf numFmtId="164" fontId="3" fillId="0" borderId="0" xfId="1" applyNumberFormat="1" applyFont="1" applyBorder="1"/>
    <xf numFmtId="0" fontId="11" fillId="0" borderId="0" xfId="0" applyFont="1"/>
    <xf numFmtId="9" fontId="0" fillId="0" borderId="0" xfId="2" applyFont="1" applyBorder="1"/>
    <xf numFmtId="0" fontId="0" fillId="7" borderId="0" xfId="0" applyFill="1"/>
    <xf numFmtId="164" fontId="0" fillId="7" borderId="0" xfId="1" applyNumberFormat="1" applyFont="1" applyFill="1"/>
    <xf numFmtId="0" fontId="2" fillId="0" borderId="0" xfId="0" applyFont="1"/>
    <xf numFmtId="164" fontId="2" fillId="0" borderId="0" xfId="1" applyNumberFormat="1" applyFont="1"/>
    <xf numFmtId="164" fontId="10" fillId="0" borderId="0" xfId="1" applyNumberFormat="1" applyFont="1" applyBorder="1"/>
    <xf numFmtId="164" fontId="5" fillId="0" borderId="0" xfId="1" applyNumberFormat="1" applyFont="1" applyBorder="1"/>
    <xf numFmtId="0" fontId="12" fillId="0" borderId="0" xfId="0" applyFont="1"/>
    <xf numFmtId="0" fontId="5" fillId="8" borderId="0" xfId="0" applyFont="1" applyFill="1"/>
    <xf numFmtId="3" fontId="0" fillId="2" borderId="0" xfId="0" applyNumberFormat="1" applyFill="1" applyAlignment="1">
      <alignment horizontal="right"/>
    </xf>
    <xf numFmtId="3" fontId="9" fillId="0" borderId="0" xfId="1" applyNumberFormat="1" applyFont="1" applyBorder="1"/>
    <xf numFmtId="0" fontId="5" fillId="0" borderId="0" xfId="0" applyFont="1" applyAlignment="1">
      <alignment horizontal="right"/>
    </xf>
    <xf numFmtId="3" fontId="5" fillId="0" borderId="2" xfId="1" applyNumberFormat="1" applyFont="1" applyFill="1" applyBorder="1"/>
    <xf numFmtId="0" fontId="13" fillId="0" borderId="0" xfId="0" applyFont="1"/>
    <xf numFmtId="3" fontId="13" fillId="0" borderId="0" xfId="1" applyNumberFormat="1" applyFont="1"/>
    <xf numFmtId="3" fontId="0" fillId="9" borderId="2" xfId="0" applyNumberFormat="1" applyFill="1" applyBorder="1"/>
    <xf numFmtId="3" fontId="0" fillId="9" borderId="0" xfId="1" applyNumberFormat="1" applyFont="1" applyFill="1"/>
    <xf numFmtId="0" fontId="15" fillId="0" borderId="0" xfId="0" applyFont="1"/>
    <xf numFmtId="0" fontId="0" fillId="5" borderId="0" xfId="0" applyFill="1" applyAlignment="1">
      <alignment vertical="center" wrapText="1"/>
    </xf>
    <xf numFmtId="3" fontId="0" fillId="5" borderId="0" xfId="1" applyNumberFormat="1" applyFont="1" applyFill="1" applyAlignment="1">
      <alignment vertical="center"/>
    </xf>
    <xf numFmtId="3" fontId="0" fillId="5" borderId="1" xfId="1" applyNumberFormat="1" applyFont="1" applyFill="1" applyBorder="1" applyAlignment="1">
      <alignment vertical="center"/>
    </xf>
    <xf numFmtId="0" fontId="0" fillId="0" borderId="1" xfId="0" applyBorder="1" applyAlignment="1">
      <alignment horizontal="center"/>
    </xf>
    <xf numFmtId="0" fontId="13" fillId="0" borderId="0" xfId="0" applyFont="1" applyAlignment="1">
      <alignment vertical="center" wrapText="1"/>
    </xf>
    <xf numFmtId="164" fontId="13" fillId="0" borderId="0" xfId="1" applyNumberFormat="1" applyFont="1" applyBorder="1" applyAlignment="1">
      <alignment vertical="center"/>
    </xf>
    <xf numFmtId="0" fontId="16" fillId="0" borderId="0" xfId="0" applyFont="1"/>
    <xf numFmtId="0" fontId="0" fillId="10" borderId="0" xfId="0" applyFill="1"/>
    <xf numFmtId="3" fontId="0" fillId="5" borderId="0" xfId="0" applyNumberFormat="1" applyFill="1" applyAlignment="1">
      <alignment horizontal="right"/>
    </xf>
    <xf numFmtId="3" fontId="0" fillId="11" borderId="0" xfId="0" applyNumberFormat="1" applyFill="1"/>
  </cellXfs>
  <cellStyles count="3">
    <cellStyle name="Comma" xfId="1" builtinId="3"/>
    <cellStyle name="Normal" xfId="0" builtinId="0"/>
    <cellStyle name="Percent" xfId="2" builtinId="5"/>
  </cellStyles>
  <dxfs count="0"/>
  <tableStyles count="0" defaultTableStyle="TableStyleMedium2" defaultPivotStyle="PivotStyleLight16"/>
  <colors>
    <mruColors>
      <color rgb="FFE9FEE9"/>
      <color rgb="FFA2D662"/>
      <color rgb="FFFFCD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266700</xdr:colOff>
      <xdr:row>43</xdr:row>
      <xdr:rowOff>0</xdr:rowOff>
    </xdr:from>
    <xdr:to>
      <xdr:col>6</xdr:col>
      <xdr:colOff>830848</xdr:colOff>
      <xdr:row>65</xdr:row>
      <xdr:rowOff>139700</xdr:rowOff>
    </xdr:to>
    <xdr:pic>
      <xdr:nvPicPr>
        <xdr:cNvPr id="6" name="Picture 5">
          <a:extLst>
            <a:ext uri="{FF2B5EF4-FFF2-40B4-BE49-F238E27FC236}">
              <a16:creationId xmlns:a16="http://schemas.microsoft.com/office/drawing/2014/main" id="{023A954F-60B9-8B70-4B17-B784DB52ACB0}"/>
            </a:ext>
          </a:extLst>
        </xdr:cNvPr>
        <xdr:cNvPicPr>
          <a:picLocks noChangeAspect="1"/>
        </xdr:cNvPicPr>
      </xdr:nvPicPr>
      <xdr:blipFill>
        <a:blip xmlns:r="http://schemas.openxmlformats.org/officeDocument/2006/relationships" r:embed="rId1"/>
        <a:stretch>
          <a:fillRect/>
        </a:stretch>
      </xdr:blipFill>
      <xdr:spPr>
        <a:xfrm>
          <a:off x="5092700" y="8674100"/>
          <a:ext cx="4323348" cy="4610100"/>
        </a:xfrm>
        <a:prstGeom prst="rect">
          <a:avLst/>
        </a:prstGeom>
      </xdr:spPr>
    </xdr:pic>
    <xdr:clientData/>
  </xdr:twoCellAnchor>
  <xdr:twoCellAnchor editAs="oneCell">
    <xdr:from>
      <xdr:col>1</xdr:col>
      <xdr:colOff>63500</xdr:colOff>
      <xdr:row>43</xdr:row>
      <xdr:rowOff>127000</xdr:rowOff>
    </xdr:from>
    <xdr:to>
      <xdr:col>2</xdr:col>
      <xdr:colOff>482600</xdr:colOff>
      <xdr:row>66</xdr:row>
      <xdr:rowOff>61781</xdr:rowOff>
    </xdr:to>
    <xdr:pic>
      <xdr:nvPicPr>
        <xdr:cNvPr id="7" name="Picture 6">
          <a:extLst>
            <a:ext uri="{FF2B5EF4-FFF2-40B4-BE49-F238E27FC236}">
              <a16:creationId xmlns:a16="http://schemas.microsoft.com/office/drawing/2014/main" id="{BF370D21-24EF-0AEB-2486-7D5C8FDFC3E8}"/>
            </a:ext>
          </a:extLst>
        </xdr:cNvPr>
        <xdr:cNvPicPr>
          <a:picLocks noChangeAspect="1"/>
        </xdr:cNvPicPr>
      </xdr:nvPicPr>
      <xdr:blipFill>
        <a:blip xmlns:r="http://schemas.openxmlformats.org/officeDocument/2006/relationships" r:embed="rId2"/>
        <a:stretch>
          <a:fillRect/>
        </a:stretch>
      </xdr:blipFill>
      <xdr:spPr>
        <a:xfrm>
          <a:off x="330200" y="8801100"/>
          <a:ext cx="3860800" cy="4608381"/>
        </a:xfrm>
        <a:prstGeom prst="rect">
          <a:avLst/>
        </a:prstGeom>
      </xdr:spPr>
    </xdr:pic>
    <xdr:clientData/>
  </xdr:twoCellAnchor>
  <xdr:twoCellAnchor>
    <xdr:from>
      <xdr:col>1</xdr:col>
      <xdr:colOff>50800</xdr:colOff>
      <xdr:row>39</xdr:row>
      <xdr:rowOff>38100</xdr:rowOff>
    </xdr:from>
    <xdr:to>
      <xdr:col>2</xdr:col>
      <xdr:colOff>1028700</xdr:colOff>
      <xdr:row>43</xdr:row>
      <xdr:rowOff>101600</xdr:rowOff>
    </xdr:to>
    <xdr:sp macro="" textlink="">
      <xdr:nvSpPr>
        <xdr:cNvPr id="8" name="TextBox 7">
          <a:extLst>
            <a:ext uri="{FF2B5EF4-FFF2-40B4-BE49-F238E27FC236}">
              <a16:creationId xmlns:a16="http://schemas.microsoft.com/office/drawing/2014/main" id="{32F8AA7C-B55E-E703-CD38-604462AAE7CC}"/>
            </a:ext>
          </a:extLst>
        </xdr:cNvPr>
        <xdr:cNvSpPr txBox="1"/>
      </xdr:nvSpPr>
      <xdr:spPr>
        <a:xfrm>
          <a:off x="317500" y="7899400"/>
          <a:ext cx="4419600" cy="8763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MAGI</a:t>
          </a:r>
          <a:r>
            <a:rPr lang="en-US" sz="1100" baseline="0"/>
            <a:t> on this tax return, filed in April '24, will be used to see if you cross tripwires that result in Medicare premuim surcharges in CY '25. The table of tripwires for CY '25 will be issued in Sept '24. That's two tables - generally two inflation increases – from this one below:</a:t>
          </a:r>
          <a:endParaRPr lang="en-US" sz="1100"/>
        </a:p>
      </xdr:txBody>
    </xdr:sp>
    <xdr:clientData/>
  </xdr:twoCellAnchor>
  <xdr:twoCellAnchor>
    <xdr:from>
      <xdr:col>2</xdr:col>
      <xdr:colOff>876300</xdr:colOff>
      <xdr:row>32</xdr:row>
      <xdr:rowOff>114300</xdr:rowOff>
    </xdr:from>
    <xdr:to>
      <xdr:col>5</xdr:col>
      <xdr:colOff>63500</xdr:colOff>
      <xdr:row>39</xdr:row>
      <xdr:rowOff>177800</xdr:rowOff>
    </xdr:to>
    <xdr:cxnSp macro="">
      <xdr:nvCxnSpPr>
        <xdr:cNvPr id="10" name="Straight Connector 9">
          <a:extLst>
            <a:ext uri="{FF2B5EF4-FFF2-40B4-BE49-F238E27FC236}">
              <a16:creationId xmlns:a16="http://schemas.microsoft.com/office/drawing/2014/main" id="{AF420F67-DDCB-CC1E-D070-B00EAB7F95E7}"/>
            </a:ext>
          </a:extLst>
        </xdr:cNvPr>
        <xdr:cNvCxnSpPr/>
      </xdr:nvCxnSpPr>
      <xdr:spPr>
        <a:xfrm flipH="1">
          <a:off x="4584700" y="6553200"/>
          <a:ext cx="2959100" cy="1485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E7FCCE-566F-6D43-94C9-D1B2673B23B4}">
  <sheetPr>
    <pageSetUpPr fitToPage="1"/>
  </sheetPr>
  <dimension ref="A1:T71"/>
  <sheetViews>
    <sheetView tabSelected="1" workbookViewId="0">
      <selection activeCell="F36" sqref="F36"/>
    </sheetView>
  </sheetViews>
  <sheetFormatPr baseColWidth="10" defaultRowHeight="16" x14ac:dyDescent="0.2"/>
  <cols>
    <col min="1" max="1" width="3.5" customWidth="1"/>
    <col min="2" max="2" width="45.1640625" customWidth="1"/>
    <col min="3" max="3" width="14.6640625" customWidth="1"/>
    <col min="4" max="4" width="6.33203125" customWidth="1"/>
    <col min="5" max="5" width="28.5" customWidth="1"/>
    <col min="6" max="6" width="14.5" customWidth="1"/>
    <col min="7" max="7" width="13.83203125" customWidth="1"/>
    <col min="8" max="8" width="35.5" customWidth="1"/>
    <col min="9" max="9" width="10.83203125" style="1"/>
  </cols>
  <sheetData>
    <row r="1" spans="1:9" x14ac:dyDescent="0.2">
      <c r="A1" t="s">
        <v>88</v>
      </c>
    </row>
    <row r="2" spans="1:9" x14ac:dyDescent="0.2">
      <c r="A2" t="s">
        <v>59</v>
      </c>
    </row>
    <row r="3" spans="1:9" ht="21" customHeight="1" x14ac:dyDescent="0.2">
      <c r="B3" t="s">
        <v>0</v>
      </c>
    </row>
    <row r="4" spans="1:9" x14ac:dyDescent="0.2">
      <c r="B4" t="s">
        <v>75</v>
      </c>
    </row>
    <row r="5" spans="1:9" ht="22" customHeight="1" x14ac:dyDescent="0.2">
      <c r="B5" t="s">
        <v>89</v>
      </c>
    </row>
    <row r="6" spans="1:9" ht="3" customHeight="1" x14ac:dyDescent="0.2"/>
    <row r="7" spans="1:9" x14ac:dyDescent="0.2">
      <c r="B7" s="2" t="s">
        <v>68</v>
      </c>
      <c r="C7" s="2"/>
      <c r="D7" s="2"/>
      <c r="E7" s="2"/>
      <c r="I7"/>
    </row>
    <row r="8" spans="1:9" x14ac:dyDescent="0.2">
      <c r="B8" t="s">
        <v>91</v>
      </c>
    </row>
    <row r="9" spans="1:9" x14ac:dyDescent="0.2">
      <c r="B9" s="3" t="s">
        <v>1</v>
      </c>
    </row>
    <row r="10" spans="1:9" x14ac:dyDescent="0.2">
      <c r="B10" s="4" t="s">
        <v>2</v>
      </c>
      <c r="C10" s="4"/>
      <c r="D10" s="4"/>
      <c r="E10" s="4"/>
    </row>
    <row r="11" spans="1:9" x14ac:dyDescent="0.2">
      <c r="B11" s="5" t="s">
        <v>90</v>
      </c>
      <c r="C11" s="5"/>
      <c r="D11" s="5"/>
      <c r="E11" s="5"/>
    </row>
    <row r="12" spans="1:9" x14ac:dyDescent="0.2">
      <c r="B12" s="6" t="s">
        <v>92</v>
      </c>
      <c r="C12" s="6"/>
      <c r="D12" s="6"/>
      <c r="E12" s="6"/>
    </row>
    <row r="13" spans="1:9" x14ac:dyDescent="0.2">
      <c r="B13" t="s">
        <v>73</v>
      </c>
    </row>
    <row r="14" spans="1:9" x14ac:dyDescent="0.2">
      <c r="B14" t="s">
        <v>86</v>
      </c>
    </row>
    <row r="15" spans="1:9" x14ac:dyDescent="0.2">
      <c r="B15" t="s">
        <v>76</v>
      </c>
    </row>
    <row r="16" spans="1:9" x14ac:dyDescent="0.2">
      <c r="B16" t="s">
        <v>87</v>
      </c>
    </row>
    <row r="17" spans="1:18" x14ac:dyDescent="0.2">
      <c r="B17" t="s">
        <v>74</v>
      </c>
    </row>
    <row r="18" spans="1:18" ht="3" customHeight="1" x14ac:dyDescent="0.2"/>
    <row r="19" spans="1:18" ht="8" customHeight="1" x14ac:dyDescent="0.2">
      <c r="A19" s="44"/>
      <c r="B19" s="44"/>
      <c r="C19" s="44"/>
      <c r="D19" s="44"/>
      <c r="E19" s="44"/>
      <c r="F19" s="44"/>
      <c r="G19" s="44"/>
    </row>
    <row r="20" spans="1:18" ht="23" customHeight="1" x14ac:dyDescent="0.2">
      <c r="E20" s="7" t="s">
        <v>3</v>
      </c>
    </row>
    <row r="21" spans="1:18" x14ac:dyDescent="0.2">
      <c r="E21" s="7" t="s">
        <v>4</v>
      </c>
    </row>
    <row r="22" spans="1:18" ht="19" x14ac:dyDescent="0.25">
      <c r="B22" s="8" t="s">
        <v>66</v>
      </c>
      <c r="E22" s="8" t="s">
        <v>65</v>
      </c>
    </row>
    <row r="23" spans="1:18" ht="19" x14ac:dyDescent="0.25">
      <c r="C23" s="8"/>
      <c r="E23" t="s">
        <v>5</v>
      </c>
      <c r="F23" s="57" t="s">
        <v>6</v>
      </c>
      <c r="G23" s="57"/>
    </row>
    <row r="24" spans="1:18" ht="21" customHeight="1" x14ac:dyDescent="0.2">
      <c r="B24" s="9" t="s">
        <v>70</v>
      </c>
      <c r="C24" s="10"/>
      <c r="F24" s="11" t="s">
        <v>7</v>
      </c>
      <c r="G24" s="11" t="s">
        <v>8</v>
      </c>
      <c r="P24" s="12" t="s">
        <v>9</v>
      </c>
      <c r="Q24" s="12" t="s">
        <v>10</v>
      </c>
    </row>
    <row r="25" spans="1:18" x14ac:dyDescent="0.2">
      <c r="B25" s="13" t="s">
        <v>64</v>
      </c>
      <c r="C25" s="52" t="e">
        <f>F39</f>
        <v>#VALUE!</v>
      </c>
      <c r="E25" s="2" t="s">
        <v>14</v>
      </c>
      <c r="F25" s="45" t="s">
        <v>15</v>
      </c>
      <c r="G25" s="45" t="s">
        <v>16</v>
      </c>
      <c r="O25" t="s">
        <v>13</v>
      </c>
      <c r="P25" s="1">
        <v>56</v>
      </c>
    </row>
    <row r="26" spans="1:18" x14ac:dyDescent="0.2">
      <c r="B26" s="29" t="s">
        <v>81</v>
      </c>
      <c r="C26" s="30" t="e">
        <f>C24-C25</f>
        <v>#VALUE!</v>
      </c>
      <c r="E26" s="6" t="s">
        <v>84</v>
      </c>
      <c r="F26" s="62" t="s">
        <v>85</v>
      </c>
      <c r="G26" s="15"/>
      <c r="O26" t="s">
        <v>17</v>
      </c>
      <c r="P26" s="1">
        <v>25</v>
      </c>
      <c r="R26" t="s">
        <v>18</v>
      </c>
    </row>
    <row r="27" spans="1:18" x14ac:dyDescent="0.2">
      <c r="B27" s="29"/>
      <c r="C27" s="46"/>
      <c r="E27" s="2" t="s">
        <v>19</v>
      </c>
      <c r="F27" s="45" t="s">
        <v>12</v>
      </c>
      <c r="G27" s="15"/>
      <c r="P27" s="1"/>
    </row>
    <row r="28" spans="1:18" x14ac:dyDescent="0.2">
      <c r="B28" s="49" t="s">
        <v>60</v>
      </c>
      <c r="C28" s="50"/>
      <c r="E28" s="2" t="s">
        <v>11</v>
      </c>
      <c r="F28" s="45" t="s">
        <v>62</v>
      </c>
      <c r="G28" s="15"/>
      <c r="O28" t="s">
        <v>20</v>
      </c>
      <c r="P28" s="1">
        <v>4</v>
      </c>
      <c r="Q28">
        <v>7</v>
      </c>
    </row>
    <row r="29" spans="1:18" x14ac:dyDescent="0.2">
      <c r="E29" s="2" t="s">
        <v>22</v>
      </c>
      <c r="F29" s="45" t="s">
        <v>63</v>
      </c>
      <c r="G29" s="15"/>
      <c r="O29" t="s">
        <v>23</v>
      </c>
      <c r="P29" s="1"/>
    </row>
    <row r="30" spans="1:18" x14ac:dyDescent="0.2">
      <c r="C30" s="16" t="s">
        <v>21</v>
      </c>
      <c r="E30" s="4" t="s">
        <v>25</v>
      </c>
      <c r="F30" s="15"/>
      <c r="G30" s="18">
        <f>15%*40%*C33</f>
        <v>0</v>
      </c>
      <c r="O30" t="s">
        <v>26</v>
      </c>
      <c r="P30" s="1"/>
    </row>
    <row r="31" spans="1:18" x14ac:dyDescent="0.2">
      <c r="B31" s="53" t="s">
        <v>82</v>
      </c>
      <c r="C31" s="17" t="s">
        <v>24</v>
      </c>
      <c r="E31" s="6" t="s">
        <v>71</v>
      </c>
      <c r="F31" s="20">
        <f>C34</f>
        <v>0</v>
      </c>
      <c r="G31" s="21"/>
      <c r="O31" t="s">
        <v>27</v>
      </c>
      <c r="P31" s="22">
        <f>SUM(P25:P30)</f>
        <v>85</v>
      </c>
      <c r="Q31" s="23">
        <f>SUM(Q28:Q30)</f>
        <v>7</v>
      </c>
    </row>
    <row r="32" spans="1:18" x14ac:dyDescent="0.2">
      <c r="B32" s="61" t="s">
        <v>58</v>
      </c>
      <c r="C32" s="19"/>
      <c r="E32" t="s">
        <v>93</v>
      </c>
      <c r="F32" s="24" t="e">
        <f>F28+F25+F27+F29+F31</f>
        <v>#VALUE!</v>
      </c>
      <c r="G32" s="24" t="e">
        <f>G25+G30</f>
        <v>#VALUE!</v>
      </c>
      <c r="P32" s="25"/>
    </row>
    <row r="33" spans="2:19" ht="16" customHeight="1" x14ac:dyDescent="0.2">
      <c r="B33" s="4" t="s">
        <v>57</v>
      </c>
      <c r="C33" s="18"/>
      <c r="E33" t="s">
        <v>94</v>
      </c>
      <c r="F33" s="63" t="e">
        <f>F32+G32</f>
        <v>#VALUE!</v>
      </c>
      <c r="G33" s="21"/>
      <c r="M33" s="26">
        <f>0.24*C34</f>
        <v>0</v>
      </c>
      <c r="P33" s="1"/>
    </row>
    <row r="34" spans="2:19" x14ac:dyDescent="0.2">
      <c r="B34" s="54" t="s">
        <v>69</v>
      </c>
      <c r="C34" s="55"/>
      <c r="E34" t="s">
        <v>95</v>
      </c>
      <c r="F34" s="21"/>
      <c r="G34" s="21"/>
      <c r="O34" s="27" t="s">
        <v>28</v>
      </c>
      <c r="P34" s="1"/>
    </row>
    <row r="35" spans="2:19" x14ac:dyDescent="0.2">
      <c r="B35" s="54"/>
      <c r="C35" s="56"/>
      <c r="E35" t="s">
        <v>29</v>
      </c>
      <c r="F35" s="24" t="e">
        <f>F33-F34</f>
        <v>#VALUE!</v>
      </c>
      <c r="G35" s="21"/>
      <c r="O35" s="27"/>
      <c r="P35" s="1"/>
    </row>
    <row r="36" spans="2:19" x14ac:dyDescent="0.2">
      <c r="B36" s="47" t="s">
        <v>61</v>
      </c>
      <c r="C36" s="48">
        <f>C24</f>
        <v>0</v>
      </c>
      <c r="D36" s="28"/>
      <c r="E36" t="s">
        <v>30</v>
      </c>
      <c r="F36" s="24" t="e">
        <f>10294+0.22*(F35-89450)</f>
        <v>#VALUE!</v>
      </c>
      <c r="G36" s="24" t="e">
        <f>0.15*G32</f>
        <v>#VALUE!</v>
      </c>
      <c r="O36" t="s">
        <v>31</v>
      </c>
      <c r="P36" s="1">
        <v>80</v>
      </c>
      <c r="R36" t="s">
        <v>32</v>
      </c>
    </row>
    <row r="37" spans="2:19" x14ac:dyDescent="0.2">
      <c r="B37" s="43" t="s">
        <v>77</v>
      </c>
      <c r="C37" s="46"/>
      <c r="E37" t="s">
        <v>33</v>
      </c>
      <c r="F37" s="21" t="e">
        <f>9328+(F35-81050)</f>
        <v>#VALUE!</v>
      </c>
      <c r="G37" s="21"/>
      <c r="H37" s="21"/>
      <c r="O37" t="s">
        <v>34</v>
      </c>
      <c r="P37" s="1">
        <v>30</v>
      </c>
      <c r="R37" t="s">
        <v>35</v>
      </c>
    </row>
    <row r="38" spans="2:19" x14ac:dyDescent="0.2">
      <c r="E38" t="s">
        <v>80</v>
      </c>
      <c r="F38" s="21"/>
      <c r="G38" s="21"/>
      <c r="O38" t="s">
        <v>36</v>
      </c>
      <c r="P38" s="22">
        <f>SUM(P36:P37)</f>
        <v>110</v>
      </c>
    </row>
    <row r="39" spans="2:19" x14ac:dyDescent="0.2">
      <c r="B39" s="33" t="s">
        <v>79</v>
      </c>
      <c r="E39" t="s">
        <v>72</v>
      </c>
      <c r="F39" s="51" t="e">
        <f>F36-F38</f>
        <v>#VALUE!</v>
      </c>
      <c r="G39" s="21"/>
      <c r="O39" t="s">
        <v>37</v>
      </c>
      <c r="P39" s="25" t="s">
        <v>38</v>
      </c>
      <c r="R39" t="s">
        <v>39</v>
      </c>
    </row>
    <row r="40" spans="2:19" x14ac:dyDescent="0.2">
      <c r="C40" s="14"/>
      <c r="P40" s="1"/>
    </row>
    <row r="41" spans="2:19" x14ac:dyDescent="0.2">
      <c r="C41" s="14"/>
      <c r="E41" s="7" t="s">
        <v>83</v>
      </c>
      <c r="P41" s="1"/>
    </row>
    <row r="42" spans="2:19" x14ac:dyDescent="0.2">
      <c r="C42" s="14"/>
      <c r="E42" s="7" t="s">
        <v>67</v>
      </c>
      <c r="O42" t="s">
        <v>40</v>
      </c>
      <c r="P42" s="1" t="e">
        <f>P31+P38+P39</f>
        <v>#VALUE!</v>
      </c>
    </row>
    <row r="43" spans="2:19" x14ac:dyDescent="0.2">
      <c r="C43" s="14"/>
      <c r="O43" t="s">
        <v>41</v>
      </c>
      <c r="P43" s="1" t="e">
        <f>P42+Q31</f>
        <v>#VALUE!</v>
      </c>
    </row>
    <row r="44" spans="2:19" x14ac:dyDescent="0.2">
      <c r="C44" s="14"/>
      <c r="E44" s="60"/>
      <c r="P44" s="1"/>
    </row>
    <row r="45" spans="2:19" x14ac:dyDescent="0.2">
      <c r="C45" s="14"/>
      <c r="O45" t="s">
        <v>42</v>
      </c>
      <c r="P45" s="1">
        <v>338</v>
      </c>
      <c r="R45" s="31"/>
      <c r="S45" s="31"/>
    </row>
    <row r="46" spans="2:19" x14ac:dyDescent="0.2">
      <c r="C46" s="14"/>
      <c r="O46" t="s">
        <v>43</v>
      </c>
      <c r="P46" s="1">
        <v>75</v>
      </c>
    </row>
    <row r="47" spans="2:19" ht="16" customHeight="1" x14ac:dyDescent="0.2">
      <c r="C47" s="14"/>
      <c r="O47" t="s">
        <v>44</v>
      </c>
      <c r="P47" s="22">
        <f>P45+P46</f>
        <v>413</v>
      </c>
    </row>
    <row r="48" spans="2:19" x14ac:dyDescent="0.2">
      <c r="C48" s="1"/>
      <c r="I48" s="25"/>
      <c r="O48" s="31" t="s">
        <v>45</v>
      </c>
      <c r="P48" s="32" t="e">
        <f>P43</f>
        <v>#VALUE!</v>
      </c>
      <c r="Q48" s="31" t="s">
        <v>46</v>
      </c>
    </row>
    <row r="49" spans="8:20" x14ac:dyDescent="0.2">
      <c r="I49" s="25"/>
      <c r="O49" t="s">
        <v>47</v>
      </c>
      <c r="P49" s="25">
        <v>20</v>
      </c>
    </row>
    <row r="50" spans="8:20" x14ac:dyDescent="0.2">
      <c r="I50" s="25"/>
      <c r="O50" t="s">
        <v>48</v>
      </c>
      <c r="P50" s="22">
        <f>P47+P49</f>
        <v>433</v>
      </c>
    </row>
    <row r="51" spans="8:20" x14ac:dyDescent="0.2">
      <c r="I51" s="25"/>
    </row>
    <row r="52" spans="8:20" x14ac:dyDescent="0.2">
      <c r="H52" s="33"/>
      <c r="I52" s="34"/>
      <c r="O52" t="s">
        <v>49</v>
      </c>
      <c r="P52" s="1" t="e">
        <f>P42-P50</f>
        <v>#VALUE!</v>
      </c>
      <c r="Q52" t="s">
        <v>50</v>
      </c>
    </row>
    <row r="53" spans="8:20" x14ac:dyDescent="0.2">
      <c r="I53" s="25"/>
      <c r="O53" t="s">
        <v>51</v>
      </c>
      <c r="P53" s="1" t="e">
        <f>9.235+0.22*(P52-108.5)</f>
        <v>#VALUE!</v>
      </c>
      <c r="Q53" s="35" t="s">
        <v>52</v>
      </c>
    </row>
    <row r="54" spans="8:20" x14ac:dyDescent="0.2">
      <c r="I54" s="25"/>
      <c r="P54" s="1"/>
    </row>
    <row r="55" spans="8:20" x14ac:dyDescent="0.2">
      <c r="I55" s="25"/>
      <c r="O55" t="s">
        <v>53</v>
      </c>
      <c r="P55" s="1"/>
    </row>
    <row r="56" spans="8:20" x14ac:dyDescent="0.2">
      <c r="I56" s="25"/>
      <c r="J56" s="36"/>
      <c r="P56" s="1"/>
    </row>
    <row r="57" spans="8:20" x14ac:dyDescent="0.2">
      <c r="I57" s="25"/>
      <c r="O57" s="37"/>
      <c r="P57" s="38"/>
      <c r="Q57" s="37"/>
      <c r="R57" s="37"/>
      <c r="S57" s="37"/>
      <c r="T57" s="37"/>
    </row>
    <row r="58" spans="8:20" x14ac:dyDescent="0.2">
      <c r="I58" s="25"/>
      <c r="O58" t="s">
        <v>54</v>
      </c>
      <c r="P58" s="1" t="e">
        <f>P52+C34</f>
        <v>#VALUE!</v>
      </c>
      <c r="Q58" s="35" t="s">
        <v>55</v>
      </c>
    </row>
    <row r="59" spans="8:20" x14ac:dyDescent="0.2">
      <c r="I59" s="25"/>
      <c r="O59" s="39" t="s">
        <v>51</v>
      </c>
      <c r="P59" s="40" t="e">
        <f>29.21+0.24*(P58-171.05)</f>
        <v>#VALUE!</v>
      </c>
      <c r="Q59" s="35" t="s">
        <v>56</v>
      </c>
    </row>
    <row r="60" spans="8:20" x14ac:dyDescent="0.2">
      <c r="I60" s="25"/>
      <c r="P60" s="1"/>
    </row>
    <row r="61" spans="8:20" x14ac:dyDescent="0.2">
      <c r="H61" s="31"/>
      <c r="I61" s="41"/>
      <c r="P61" s="1"/>
    </row>
    <row r="62" spans="8:20" x14ac:dyDescent="0.2">
      <c r="I62" s="25"/>
    </row>
    <row r="63" spans="8:20" x14ac:dyDescent="0.2">
      <c r="H63" s="13"/>
      <c r="I63" s="42"/>
    </row>
    <row r="64" spans="8:20" x14ac:dyDescent="0.2">
      <c r="I64" s="25"/>
    </row>
    <row r="65" spans="1:9" x14ac:dyDescent="0.2">
      <c r="H65" s="31"/>
      <c r="I65" s="41"/>
    </row>
    <row r="66" spans="1:9" x14ac:dyDescent="0.2">
      <c r="I66" s="25"/>
    </row>
    <row r="67" spans="1:9" ht="25" customHeight="1" x14ac:dyDescent="0.2">
      <c r="A67" s="43" t="s">
        <v>78</v>
      </c>
      <c r="H67" s="58"/>
      <c r="I67" s="59"/>
    </row>
    <row r="68" spans="1:9" x14ac:dyDescent="0.2">
      <c r="H68" s="58"/>
      <c r="I68" s="59"/>
    </row>
    <row r="69" spans="1:9" x14ac:dyDescent="0.2">
      <c r="I69" s="25"/>
    </row>
    <row r="70" spans="1:9" x14ac:dyDescent="0.2">
      <c r="I70" s="25"/>
    </row>
    <row r="71" spans="1:9" x14ac:dyDescent="0.2">
      <c r="I71" s="25"/>
    </row>
  </sheetData>
  <mergeCells count="5">
    <mergeCell ref="B34:B35"/>
    <mergeCell ref="C34:C35"/>
    <mergeCell ref="F23:G23"/>
    <mergeCell ref="H67:H68"/>
    <mergeCell ref="I67:I68"/>
  </mergeCells>
  <pageMargins left="0.7" right="0.7" top="0.75" bottom="0.75" header="0.3" footer="0.3"/>
  <pageSetup scale="67" orientation="portrait" horizontalDpi="0" verticalDpi="0"/>
  <headerFooter>
    <oddHeader>&amp;C&amp;"Roboto Regular,Regular"&amp;14&amp;K000000My Tax Plan worksheet for 2021</oddHead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Example</vt:lpstr>
      <vt:lpstr>Example!Print_Area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Canfield</dc:creator>
  <cp:lastModifiedBy>Thomas Canfield</cp:lastModifiedBy>
  <cp:lastPrinted>2023-08-02T18:40:06Z</cp:lastPrinted>
  <dcterms:created xsi:type="dcterms:W3CDTF">2020-08-06T21:28:31Z</dcterms:created>
  <dcterms:modified xsi:type="dcterms:W3CDTF">2023-08-02T18:48:36Z</dcterms:modified>
</cp:coreProperties>
</file>