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Canfield/Documents/     Book  Blogs/   Blogs Published/10 22/1028 Tax inflation Adjust/"/>
    </mc:Choice>
  </mc:AlternateContent>
  <xr:revisionPtr revIDLastSave="0" documentId="13_ncr:1_{E9E36990-2A08-6E4A-AA7B-F60DC64E2A55}" xr6:coauthVersionLast="47" xr6:coauthVersionMax="47" xr10:uidLastSave="{00000000-0000-0000-0000-000000000000}"/>
  <bookViews>
    <workbookView xWindow="12520" yWindow="740" windowWidth="22320" windowHeight="26320" xr2:uid="{A194A726-C449-B64A-B7D3-39510C289DD6}"/>
  </bookViews>
  <sheets>
    <sheet name="Example" sheetId="1" r:id="rId1"/>
  </sheets>
  <definedNames>
    <definedName name="_xlnm.Print_Area" localSheetId="0">Example!$A$1:$G$66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C35" i="1"/>
  <c r="P46" i="1" l="1"/>
  <c r="P49" i="1" s="1"/>
  <c r="P37" i="1"/>
  <c r="M32" i="1"/>
  <c r="G31" i="1"/>
  <c r="G35" i="1" s="1"/>
  <c r="Q30" i="1"/>
  <c r="P30" i="1"/>
  <c r="F30" i="1"/>
  <c r="F31" i="1" s="1"/>
  <c r="C26" i="1"/>
  <c r="F32" i="1" l="1"/>
  <c r="F34" i="1" s="1"/>
  <c r="F35" i="1" s="1"/>
  <c r="P41" i="1"/>
  <c r="P51" i="1" s="1"/>
  <c r="F38" i="1" l="1"/>
  <c r="F36" i="1"/>
  <c r="P42" i="1"/>
  <c r="P47" i="1" s="1"/>
  <c r="P57" i="1"/>
  <c r="P58" i="1" s="1"/>
  <c r="P52" i="1"/>
</calcChain>
</file>

<file path=xl/sharedStrings.xml><?xml version="1.0" encoding="utf-8"?>
<sst xmlns="http://schemas.openxmlformats.org/spreadsheetml/2006/main" count="100" uniqueCount="99">
  <si>
    <t>Steps.</t>
  </si>
  <si>
    <t xml:space="preserve">    a. Roth = no taxes</t>
  </si>
  <si>
    <t xml:space="preserve">    b. Sales of Taxable Securities = Long term capital gains = Maybe 6% effective tax rate.</t>
  </si>
  <si>
    <t xml:space="preserve">         (If gain is 40% of proceeds, then tax is 15% * 40% = 6% of proceeds.)</t>
  </si>
  <si>
    <t>This shorthand display of our tax return works for me. You may</t>
  </si>
  <si>
    <t>need to adjust to make it work for you.</t>
  </si>
  <si>
    <t>(Abbreviated tax return)</t>
  </si>
  <si>
    <t>Income</t>
  </si>
  <si>
    <t>Ordinary</t>
  </si>
  <si>
    <t>Cap Gains</t>
  </si>
  <si>
    <t>Ordinary Income</t>
  </si>
  <si>
    <t>Capital Gains Income</t>
  </si>
  <si>
    <t>Social Security</t>
  </si>
  <si>
    <t>line 5b</t>
  </si>
  <si>
    <t>Taxable Social Security</t>
  </si>
  <si>
    <t>Interest +  Dividends</t>
  </si>
  <si>
    <t>lines 2b+(3b-3a)</t>
  </si>
  <si>
    <t>3a</t>
  </si>
  <si>
    <t>Other ordinary income</t>
  </si>
  <si>
    <t>TTE = $20. Boeing = $5. PHC = $0.</t>
  </si>
  <si>
    <t xml:space="preserve">Other Pension income </t>
  </si>
  <si>
    <t>Dividends + Interest</t>
  </si>
  <si>
    <t>Gross</t>
  </si>
  <si>
    <t>Other Ordinary Income</t>
  </si>
  <si>
    <t xml:space="preserve">Kenmar </t>
  </si>
  <si>
    <t>Sales Proceeds</t>
  </si>
  <si>
    <t>Est. LT Capital Gains from Sales</t>
  </si>
  <si>
    <t>LT Capital Gains</t>
  </si>
  <si>
    <t>Subtotal</t>
  </si>
  <si>
    <t>Total Income</t>
  </si>
  <si>
    <t>Memo: AGI = ~MAGI</t>
  </si>
  <si>
    <t>Standard Deduction*</t>
  </si>
  <si>
    <t>Gross Taken to date from Retire Accounts after QCD</t>
  </si>
  <si>
    <t>Taxable Income</t>
  </si>
  <si>
    <t xml:space="preserve">Tax. See Tax Table** </t>
  </si>
  <si>
    <t>TNC  RMD less QCD</t>
  </si>
  <si>
    <t>Distributions  of shares, not cash</t>
  </si>
  <si>
    <t>Total Tax</t>
  </si>
  <si>
    <t>PHC RMD less QCD</t>
  </si>
  <si>
    <t>Distributions of shares, not cash</t>
  </si>
  <si>
    <t xml:space="preserve"> Subtotal</t>
  </si>
  <si>
    <t>TNC Roth Conversion</t>
  </si>
  <si>
    <t>E</t>
  </si>
  <si>
    <t>Transfer of shares</t>
  </si>
  <si>
    <t>Total  Ordinary Income</t>
  </si>
  <si>
    <t>Total MAGI</t>
  </si>
  <si>
    <t>Donated as shares to date</t>
  </si>
  <si>
    <t xml:space="preserve">Carry over from prior year </t>
  </si>
  <si>
    <t>Total as shares now</t>
  </si>
  <si>
    <t xml:space="preserve">Memo: Allowable as Donations </t>
  </si>
  <si>
    <t>at 50% since I donated shares</t>
  </si>
  <si>
    <t>Other Itemized Deductions</t>
  </si>
  <si>
    <t>Total Itemized Deductions</t>
  </si>
  <si>
    <t>Taxable Ordinary Income</t>
  </si>
  <si>
    <t>Before any added withdrawals for spending</t>
  </si>
  <si>
    <t>Tax</t>
  </si>
  <si>
    <t>Note: start of 22% bracket = $80,250 Ordinary AGI</t>
  </si>
  <si>
    <t>I have not withheld tax</t>
  </si>
  <si>
    <t xml:space="preserve">Revised Taxable </t>
  </si>
  <si>
    <t>Note: start of 24% bracket = $171,050 Ordinary AGI</t>
  </si>
  <si>
    <t>Note: start of 32% bracket = $326,600 Ordinary AGI</t>
  </si>
  <si>
    <t>3. Decide where our SSA will come from: three sources</t>
  </si>
  <si>
    <t xml:space="preserve">    c. Traditional IRAs = let's call that 22% marginal tax rate. Patti and I are both subject to RMD.</t>
  </si>
  <si>
    <t>2. Sell securities in taxable account</t>
  </si>
  <si>
    <t>1. Sell and distribute from Roth account</t>
  </si>
  <si>
    <t>This is consistent with the math and logic in FIRECalc used to find my Safe Spending Rate (SSR%). I assume you follow the same process.</t>
  </si>
  <si>
    <t>Approx pay/mo = 1/12th</t>
  </si>
  <si>
    <t>Where will I get our SSA?</t>
  </si>
  <si>
    <t xml:space="preserve">Total        </t>
  </si>
  <si>
    <t>line 6b</t>
  </si>
  <si>
    <t>line 8</t>
  </si>
  <si>
    <r>
      <t xml:space="preserve">Est. Tax Payments in 2021 </t>
    </r>
    <r>
      <rPr>
        <sz val="11"/>
        <color theme="1"/>
        <rFont val="Calibri (Body)"/>
      </rPr>
      <t>(EFTPS)</t>
    </r>
  </si>
  <si>
    <t>Taxes W/H from distrib from IRAs in December</t>
  </si>
  <si>
    <t>Estimate Our Total Taxable Income and Taxes</t>
  </si>
  <si>
    <t>What's our SSA for upcoming year and where does it come from?</t>
  </si>
  <si>
    <t>Net in cash by end of December for spending in 2022</t>
  </si>
  <si>
    <t>I don't include state tax calculation.</t>
  </si>
  <si>
    <t>The next steps find the total tax I will pay this tax year. I pay almost all my taxes as withholding from distributions from our IRAs in December.</t>
  </si>
  <si>
    <t>2. Estimate taxable income other than from distributions/withdrawals from my portfolio.</t>
  </si>
  <si>
    <t>3 Sell and distribute from Traditional IRAs accounts, the amount greater than QCD*</t>
  </si>
  <si>
    <t>Estimated SSA for upcoming year: total security sales</t>
  </si>
  <si>
    <t>* Total distribution must ≥ RMDs</t>
  </si>
  <si>
    <t>Tables are from blog post Feb 4, 2022</t>
  </si>
  <si>
    <r>
      <t>Trad IRA Distributions</t>
    </r>
    <r>
      <rPr>
        <sz val="11"/>
        <color theme="1"/>
        <rFont val="Calibri (Body)"/>
      </rPr>
      <t>, net of QCD</t>
    </r>
  </si>
  <si>
    <t>* Std Deduction per person age &gt; 65 = $14,350 for 2022.</t>
  </si>
  <si>
    <t>Tax to w/h with IRA withdrawal</t>
  </si>
  <si>
    <t>** Formula in Cell F34 is for 22% marginal tax rate for joint payers.</t>
  </si>
  <si>
    <t>I always withdraw (sell securities) to get our after-tax spending amount into cash before the end of December.</t>
  </si>
  <si>
    <t>4. Reflect my decisions as Ordinary Income and Capital Gains. The sum is total taxable income (AGI)</t>
  </si>
  <si>
    <t>8. The balance of taxes due for 2022 is the total I will withhold when I take our withdrawals for our spending from our Traditional IRAs.</t>
  </si>
  <si>
    <t>1. Estimate SSA (total securities I will sell – withdraw from our nest egg – for spending in upcoming calendar year. Enter in cell C24.</t>
  </si>
  <si>
    <t>5. Our MAGI = AGI. I likely can change my choice of where I sell to lower AGI to avoid a Medicare tripwire and a cost $2,000.</t>
  </si>
  <si>
    <t>6. Calculate Ordinary Tax from tax table and 15% Capital Gains Tax: this is our total Federal tax</t>
  </si>
  <si>
    <t>7. I subtract any quarterly taxes that I paid in the first three quarters. Enter taxes withheld in Cell F37.</t>
  </si>
  <si>
    <t>Tom Canfield. October 2022.</t>
  </si>
  <si>
    <r>
      <t xml:space="preserve">Note: these tables were issued September 2022 and use MAGI from my </t>
    </r>
    <r>
      <rPr>
        <u/>
        <sz val="12"/>
        <color theme="1"/>
        <rFont val="Calibri (Body)"/>
      </rPr>
      <t>2021</t>
    </r>
  </si>
  <si>
    <r>
      <rPr>
        <u/>
        <sz val="12"/>
        <color theme="1"/>
        <rFont val="Calibri (Body)"/>
      </rPr>
      <t>tax return</t>
    </r>
    <r>
      <rPr>
        <sz val="12"/>
        <color theme="1"/>
        <rFont val="Calibri"/>
        <family val="2"/>
        <scheme val="minor"/>
      </rPr>
      <t xml:space="preserve"> filed last April to determine Medicare Premiums in calendar 2023.</t>
    </r>
  </si>
  <si>
    <r>
      <t xml:space="preserve">I want to avoid  the Tripwires issued next year that use MAGI from </t>
    </r>
    <r>
      <rPr>
        <u/>
        <sz val="12"/>
        <color theme="1"/>
        <rFont val="Calibri (Body)"/>
      </rPr>
      <t>this</t>
    </r>
  </si>
  <si>
    <r>
      <rPr>
        <u/>
        <sz val="12"/>
        <color theme="1"/>
        <rFont val="Calibri (Body)"/>
      </rPr>
      <t>2022 tax return</t>
    </r>
    <r>
      <rPr>
        <sz val="12"/>
        <color theme="1"/>
        <rFont val="Calibri"/>
        <family val="2"/>
        <scheme val="minor"/>
      </rPr>
      <t>. I'm guessing tripwires will adjust 4% for inflation.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</si>
</sst>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75717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1"/>
      <name val="Calibri (Body)"/>
    </font>
    <font>
      <b/>
      <u/>
      <sz val="12"/>
      <color theme="1"/>
      <name val="Calibri"/>
      <family val="2"/>
      <scheme val="minor"/>
    </font>
    <font>
      <u/>
      <sz val="12"/>
      <color theme="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rgb="FFA8DDF0"/>
        <bgColor indexed="64"/>
      </patternFill>
    </fill>
    <fill>
      <patternFill patternType="solid">
        <fgColor rgb="FFA1D662"/>
        <bgColor indexed="64"/>
      </patternFill>
    </fill>
    <fill>
      <patternFill patternType="solid">
        <fgColor rgb="FFC0E5C0"/>
        <bgColor indexed="64"/>
      </patternFill>
    </fill>
    <fill>
      <patternFill patternType="solid">
        <fgColor rgb="FFE9FEE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DD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5" borderId="0" xfId="0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3" fontId="0" fillId="0" borderId="0" xfId="1" applyNumberFormat="1" applyFont="1" applyAlignment="1">
      <alignment vertical="center"/>
    </xf>
    <xf numFmtId="3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0" xfId="0" applyFont="1"/>
    <xf numFmtId="3" fontId="0" fillId="0" borderId="0" xfId="1" applyNumberFormat="1" applyFont="1"/>
    <xf numFmtId="3" fontId="0" fillId="6" borderId="0" xfId="1" applyNumberFormat="1" applyFont="1" applyFill="1"/>
    <xf numFmtId="3" fontId="0" fillId="0" borderId="0" xfId="1" applyNumberFormat="1" applyFont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4" borderId="0" xfId="1" applyNumberFormat="1" applyFont="1" applyFill="1"/>
    <xf numFmtId="3" fontId="0" fillId="3" borderId="0" xfId="1" applyNumberFormat="1" applyFont="1" applyFill="1"/>
    <xf numFmtId="3" fontId="0" fillId="5" borderId="0" xfId="1" applyNumberFormat="1" applyFont="1" applyFill="1"/>
    <xf numFmtId="3" fontId="0" fillId="0" borderId="0" xfId="0" applyNumberFormat="1"/>
    <xf numFmtId="164" fontId="0" fillId="0" borderId="2" xfId="1" applyNumberFormat="1" applyFont="1" applyBorder="1"/>
    <xf numFmtId="0" fontId="0" fillId="0" borderId="2" xfId="0" applyBorder="1"/>
    <xf numFmtId="3" fontId="0" fillId="0" borderId="2" xfId="0" applyNumberFormat="1" applyBorder="1"/>
    <xf numFmtId="164" fontId="0" fillId="0" borderId="0" xfId="1" applyNumberFormat="1" applyFont="1" applyBorder="1"/>
    <xf numFmtId="43" fontId="0" fillId="0" borderId="0" xfId="0" applyNumberFormat="1"/>
    <xf numFmtId="0" fontId="8" fillId="0" borderId="0" xfId="0" applyFont="1"/>
    <xf numFmtId="9" fontId="0" fillId="0" borderId="0" xfId="2" applyFont="1"/>
    <xf numFmtId="0" fontId="9" fillId="0" borderId="0" xfId="0" applyFont="1"/>
    <xf numFmtId="3" fontId="9" fillId="0" borderId="2" xfId="1" applyNumberFormat="1" applyFont="1" applyBorder="1"/>
    <xf numFmtId="0" fontId="10" fillId="0" borderId="0" xfId="0" applyFont="1"/>
    <xf numFmtId="164" fontId="10" fillId="0" borderId="0" xfId="1" applyNumberFormat="1" applyFont="1" applyFill="1"/>
    <xf numFmtId="0" fontId="3" fillId="0" borderId="0" xfId="0" applyFont="1"/>
    <xf numFmtId="164" fontId="3" fillId="0" borderId="0" xfId="1" applyNumberFormat="1" applyFont="1" applyBorder="1"/>
    <xf numFmtId="0" fontId="11" fillId="0" borderId="0" xfId="0" applyFont="1"/>
    <xf numFmtId="9" fontId="0" fillId="0" borderId="0" xfId="2" applyFont="1" applyBorder="1"/>
    <xf numFmtId="0" fontId="0" fillId="7" borderId="0" xfId="0" applyFill="1"/>
    <xf numFmtId="164" fontId="0" fillId="7" borderId="0" xfId="1" applyNumberFormat="1" applyFont="1" applyFill="1"/>
    <xf numFmtId="0" fontId="2" fillId="0" borderId="0" xfId="0" applyFont="1"/>
    <xf numFmtId="164" fontId="2" fillId="0" borderId="0" xfId="1" applyNumberFormat="1" applyFont="1"/>
    <xf numFmtId="164" fontId="10" fillId="0" borderId="0" xfId="1" applyNumberFormat="1" applyFont="1" applyBorder="1"/>
    <xf numFmtId="164" fontId="5" fillId="0" borderId="0" xfId="1" applyNumberFormat="1" applyFont="1" applyBorder="1"/>
    <xf numFmtId="0" fontId="12" fillId="0" borderId="0" xfId="0" applyFont="1"/>
    <xf numFmtId="0" fontId="5" fillId="8" borderId="0" xfId="0" applyFont="1" applyFill="1"/>
    <xf numFmtId="3" fontId="0" fillId="2" borderId="0" xfId="0" applyNumberFormat="1" applyFont="1" applyFill="1" applyAlignment="1">
      <alignment horizontal="right"/>
    </xf>
    <xf numFmtId="3" fontId="9" fillId="0" borderId="0" xfId="1" applyNumberFormat="1" applyFont="1" applyBorder="1"/>
    <xf numFmtId="0" fontId="5" fillId="0" borderId="0" xfId="0" applyFont="1" applyFill="1" applyAlignment="1">
      <alignment horizontal="right"/>
    </xf>
    <xf numFmtId="3" fontId="5" fillId="0" borderId="2" xfId="1" applyNumberFormat="1" applyFont="1" applyFill="1" applyBorder="1"/>
    <xf numFmtId="0" fontId="13" fillId="0" borderId="0" xfId="0" applyFont="1"/>
    <xf numFmtId="3" fontId="13" fillId="0" borderId="0" xfId="1" applyNumberFormat="1" applyFont="1"/>
    <xf numFmtId="3" fontId="0" fillId="9" borderId="2" xfId="0" applyNumberFormat="1" applyFill="1" applyBorder="1"/>
    <xf numFmtId="3" fontId="0" fillId="9" borderId="0" xfId="1" applyNumberFormat="1" applyFont="1" applyFill="1"/>
    <xf numFmtId="0" fontId="15" fillId="0" borderId="0" xfId="0" applyFont="1"/>
    <xf numFmtId="0" fontId="0" fillId="5" borderId="0" xfId="0" applyFill="1" applyAlignment="1">
      <alignment vertical="center" wrapText="1"/>
    </xf>
    <xf numFmtId="3" fontId="0" fillId="5" borderId="0" xfId="1" applyNumberFormat="1" applyFont="1" applyFill="1" applyAlignment="1">
      <alignment vertical="center"/>
    </xf>
    <xf numFmtId="3" fontId="0" fillId="5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vertical="center" wrapText="1"/>
    </xf>
    <xf numFmtId="164" fontId="13" fillId="0" borderId="0" xfId="1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44</xdr:row>
      <xdr:rowOff>25401</xdr:rowOff>
    </xdr:from>
    <xdr:to>
      <xdr:col>2</xdr:col>
      <xdr:colOff>660400</xdr:colOff>
      <xdr:row>65</xdr:row>
      <xdr:rowOff>64269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52927-3C5D-CB53-DFDE-545788EF9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8902701"/>
          <a:ext cx="4102099" cy="4344168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46</xdr:row>
      <xdr:rowOff>12700</xdr:rowOff>
    </xdr:from>
    <xdr:to>
      <xdr:col>6</xdr:col>
      <xdr:colOff>279400</xdr:colOff>
      <xdr:row>65</xdr:row>
      <xdr:rowOff>347113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CCF7E1-1408-2DF0-52B9-490A598D4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0300" y="9372600"/>
          <a:ext cx="4165600" cy="4195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FCCE-566F-6D43-94C9-D1B2673B23B4}">
  <sheetPr>
    <pageSetUpPr fitToPage="1"/>
  </sheetPr>
  <dimension ref="A1:T70"/>
  <sheetViews>
    <sheetView tabSelected="1" workbookViewId="0">
      <selection activeCell="B68" sqref="B68"/>
    </sheetView>
  </sheetViews>
  <sheetFormatPr baseColWidth="10" defaultRowHeight="16" x14ac:dyDescent="0.2"/>
  <cols>
    <col min="1" max="1" width="3.5" customWidth="1"/>
    <col min="2" max="2" width="45.1640625" customWidth="1"/>
    <col min="3" max="3" width="14.6640625" customWidth="1"/>
    <col min="4" max="4" width="9.5" customWidth="1"/>
    <col min="5" max="5" width="28.5" customWidth="1"/>
    <col min="6" max="6" width="14.5" customWidth="1"/>
    <col min="7" max="7" width="11.6640625" customWidth="1"/>
    <col min="8" max="8" width="35.5" customWidth="1"/>
    <col min="9" max="9" width="10.83203125" style="1"/>
  </cols>
  <sheetData>
    <row r="1" spans="1:9" x14ac:dyDescent="0.2">
      <c r="A1" t="s">
        <v>87</v>
      </c>
    </row>
    <row r="2" spans="1:9" x14ac:dyDescent="0.2">
      <c r="A2" t="s">
        <v>65</v>
      </c>
    </row>
    <row r="3" spans="1:9" ht="21" customHeight="1" x14ac:dyDescent="0.2">
      <c r="B3" t="s">
        <v>0</v>
      </c>
    </row>
    <row r="4" spans="1:9" x14ac:dyDescent="0.2">
      <c r="B4" t="s">
        <v>90</v>
      </c>
    </row>
    <row r="5" spans="1:9" ht="22" customHeight="1" x14ac:dyDescent="0.2">
      <c r="B5" t="s">
        <v>77</v>
      </c>
    </row>
    <row r="6" spans="1:9" ht="3" customHeight="1" x14ac:dyDescent="0.2"/>
    <row r="7" spans="1:9" x14ac:dyDescent="0.2">
      <c r="B7" s="2" t="s">
        <v>78</v>
      </c>
      <c r="C7" s="2"/>
      <c r="D7" s="2"/>
      <c r="E7" s="2"/>
      <c r="I7"/>
    </row>
    <row r="8" spans="1:9" x14ac:dyDescent="0.2">
      <c r="B8" t="s">
        <v>61</v>
      </c>
    </row>
    <row r="9" spans="1:9" x14ac:dyDescent="0.2">
      <c r="B9" s="3" t="s">
        <v>1</v>
      </c>
    </row>
    <row r="10" spans="1:9" x14ac:dyDescent="0.2">
      <c r="B10" s="4" t="s">
        <v>2</v>
      </c>
      <c r="C10" s="4"/>
      <c r="D10" s="4"/>
      <c r="E10" s="4"/>
    </row>
    <row r="11" spans="1:9" x14ac:dyDescent="0.2">
      <c r="B11" s="5" t="s">
        <v>3</v>
      </c>
      <c r="C11" s="5"/>
      <c r="D11" s="5"/>
      <c r="E11" s="5"/>
    </row>
    <row r="12" spans="1:9" x14ac:dyDescent="0.2">
      <c r="B12" s="6" t="s">
        <v>62</v>
      </c>
      <c r="C12" s="6"/>
      <c r="D12" s="6"/>
      <c r="E12" s="6"/>
    </row>
    <row r="13" spans="1:9" x14ac:dyDescent="0.2">
      <c r="B13" t="s">
        <v>88</v>
      </c>
    </row>
    <row r="14" spans="1:9" x14ac:dyDescent="0.2">
      <c r="B14" t="s">
        <v>91</v>
      </c>
    </row>
    <row r="15" spans="1:9" x14ac:dyDescent="0.2">
      <c r="B15" t="s">
        <v>92</v>
      </c>
    </row>
    <row r="16" spans="1:9" x14ac:dyDescent="0.2">
      <c r="B16" t="s">
        <v>93</v>
      </c>
    </row>
    <row r="17" spans="1:18" x14ac:dyDescent="0.2">
      <c r="B17" t="s">
        <v>89</v>
      </c>
    </row>
    <row r="18" spans="1:18" ht="3" customHeight="1" x14ac:dyDescent="0.2"/>
    <row r="19" spans="1:18" ht="8" customHeight="1" x14ac:dyDescent="0.2">
      <c r="A19" s="44"/>
      <c r="B19" s="44"/>
      <c r="C19" s="44"/>
      <c r="D19" s="44"/>
      <c r="E19" s="44"/>
      <c r="F19" s="44"/>
      <c r="G19" s="44"/>
    </row>
    <row r="20" spans="1:18" ht="23" customHeight="1" x14ac:dyDescent="0.2">
      <c r="E20" s="7" t="s">
        <v>4</v>
      </c>
    </row>
    <row r="21" spans="1:18" x14ac:dyDescent="0.2">
      <c r="E21" s="7" t="s">
        <v>5</v>
      </c>
    </row>
    <row r="22" spans="1:18" ht="19" x14ac:dyDescent="0.25">
      <c r="B22" s="8" t="s">
        <v>74</v>
      </c>
      <c r="E22" s="8" t="s">
        <v>73</v>
      </c>
    </row>
    <row r="23" spans="1:18" ht="19" x14ac:dyDescent="0.25">
      <c r="C23" s="8"/>
      <c r="E23" t="s">
        <v>6</v>
      </c>
      <c r="F23" s="57" t="s">
        <v>7</v>
      </c>
      <c r="G23" s="57"/>
    </row>
    <row r="24" spans="1:18" ht="21" customHeight="1" x14ac:dyDescent="0.2">
      <c r="B24" s="9" t="s">
        <v>80</v>
      </c>
      <c r="C24" s="10"/>
      <c r="F24" s="11" t="s">
        <v>8</v>
      </c>
      <c r="G24" s="11" t="s">
        <v>9</v>
      </c>
      <c r="P24" s="12" t="s">
        <v>10</v>
      </c>
      <c r="Q24" s="12" t="s">
        <v>11</v>
      </c>
    </row>
    <row r="25" spans="1:18" x14ac:dyDescent="0.2">
      <c r="B25" s="13" t="s">
        <v>72</v>
      </c>
      <c r="C25" s="52">
        <v>0</v>
      </c>
      <c r="E25" s="2" t="s">
        <v>12</v>
      </c>
      <c r="F25" s="45" t="s">
        <v>69</v>
      </c>
      <c r="G25" s="15"/>
      <c r="O25" t="s">
        <v>14</v>
      </c>
      <c r="P25" s="1">
        <v>56</v>
      </c>
    </row>
    <row r="26" spans="1:18" x14ac:dyDescent="0.2">
      <c r="B26" s="29" t="s">
        <v>75</v>
      </c>
      <c r="C26" s="30">
        <f>C24-C25</f>
        <v>0</v>
      </c>
      <c r="E26" s="2" t="s">
        <v>15</v>
      </c>
      <c r="F26" s="45" t="s">
        <v>16</v>
      </c>
      <c r="G26" s="45" t="s">
        <v>17</v>
      </c>
      <c r="O26" t="s">
        <v>18</v>
      </c>
      <c r="P26" s="1">
        <v>25</v>
      </c>
      <c r="R26" t="s">
        <v>19</v>
      </c>
    </row>
    <row r="27" spans="1:18" x14ac:dyDescent="0.2">
      <c r="B27" s="49" t="s">
        <v>66</v>
      </c>
      <c r="C27" s="50"/>
      <c r="E27" s="2" t="s">
        <v>20</v>
      </c>
      <c r="F27" s="45" t="s">
        <v>13</v>
      </c>
      <c r="G27" s="15"/>
      <c r="O27" t="s">
        <v>21</v>
      </c>
      <c r="P27" s="1">
        <v>4</v>
      </c>
      <c r="Q27">
        <v>7</v>
      </c>
    </row>
    <row r="28" spans="1:18" x14ac:dyDescent="0.2">
      <c r="E28" s="2" t="s">
        <v>23</v>
      </c>
      <c r="F28" s="45" t="s">
        <v>70</v>
      </c>
      <c r="G28" s="15"/>
      <c r="O28" t="s">
        <v>24</v>
      </c>
      <c r="P28" s="1"/>
    </row>
    <row r="29" spans="1:18" x14ac:dyDescent="0.2">
      <c r="C29" s="16" t="s">
        <v>22</v>
      </c>
      <c r="E29" s="4" t="s">
        <v>26</v>
      </c>
      <c r="F29" s="15"/>
      <c r="G29" s="18">
        <f>15%*40%*C32</f>
        <v>0</v>
      </c>
      <c r="O29" t="s">
        <v>27</v>
      </c>
      <c r="P29" s="1"/>
    </row>
    <row r="30" spans="1:18" x14ac:dyDescent="0.2">
      <c r="B30" s="53" t="s">
        <v>67</v>
      </c>
      <c r="C30" s="17" t="s">
        <v>25</v>
      </c>
      <c r="E30" s="6" t="s">
        <v>83</v>
      </c>
      <c r="F30" s="20">
        <f>C33</f>
        <v>0</v>
      </c>
      <c r="G30" s="21"/>
      <c r="O30" t="s">
        <v>28</v>
      </c>
      <c r="P30" s="22">
        <f>SUM(P25:P29)</f>
        <v>85</v>
      </c>
      <c r="Q30" s="23">
        <f>SUM(Q27:Q29)</f>
        <v>7</v>
      </c>
    </row>
    <row r="31" spans="1:18" x14ac:dyDescent="0.2">
      <c r="B31" s="3" t="s">
        <v>64</v>
      </c>
      <c r="C31" s="19"/>
      <c r="E31" t="s">
        <v>29</v>
      </c>
      <c r="F31" s="24" t="e">
        <f>F25+F26+F27+F28+F30</f>
        <v>#VALUE!</v>
      </c>
      <c r="G31" s="24" t="e">
        <f>G26+G29</f>
        <v>#VALUE!</v>
      </c>
      <c r="P31" s="25"/>
    </row>
    <row r="32" spans="1:18" ht="16" customHeight="1" x14ac:dyDescent="0.2">
      <c r="B32" s="4" t="s">
        <v>63</v>
      </c>
      <c r="C32" s="18"/>
      <c r="E32" t="s">
        <v>30</v>
      </c>
      <c r="F32" s="21" t="e">
        <f>F31+G31</f>
        <v>#VALUE!</v>
      </c>
      <c r="G32" s="21"/>
      <c r="M32" s="26">
        <f>0.24*C33</f>
        <v>0</v>
      </c>
      <c r="P32" s="1"/>
    </row>
    <row r="33" spans="2:19" x14ac:dyDescent="0.2">
      <c r="B33" s="54" t="s">
        <v>79</v>
      </c>
      <c r="C33" s="55"/>
      <c r="E33" t="s">
        <v>31</v>
      </c>
      <c r="F33" s="21"/>
      <c r="G33" s="21"/>
      <c r="O33" s="27" t="s">
        <v>32</v>
      </c>
      <c r="P33" s="1"/>
    </row>
    <row r="34" spans="2:19" x14ac:dyDescent="0.2">
      <c r="B34" s="54"/>
      <c r="C34" s="56"/>
      <c r="E34" t="s">
        <v>33</v>
      </c>
      <c r="F34" s="24" t="e">
        <f>F32-F33</f>
        <v>#VALUE!</v>
      </c>
      <c r="G34" s="21"/>
      <c r="O34" s="27"/>
      <c r="P34" s="1"/>
    </row>
    <row r="35" spans="2:19" x14ac:dyDescent="0.2">
      <c r="B35" s="47" t="s">
        <v>68</v>
      </c>
      <c r="C35" s="48">
        <f>C24</f>
        <v>0</v>
      </c>
      <c r="D35" s="28"/>
      <c r="E35" t="s">
        <v>34</v>
      </c>
      <c r="F35" s="24" t="e">
        <f>9615+0.22*(F34-83550)</f>
        <v>#VALUE!</v>
      </c>
      <c r="G35" s="24" t="e">
        <f>0.15*G31</f>
        <v>#VALUE!</v>
      </c>
      <c r="O35" t="s">
        <v>35</v>
      </c>
      <c r="P35" s="1">
        <v>80</v>
      </c>
      <c r="R35" t="s">
        <v>36</v>
      </c>
    </row>
    <row r="36" spans="2:19" x14ac:dyDescent="0.2">
      <c r="B36" s="29"/>
      <c r="C36" s="46"/>
      <c r="E36" t="s">
        <v>37</v>
      </c>
      <c r="F36" s="21" t="e">
        <f>9328+(F34-81050)</f>
        <v>#VALUE!</v>
      </c>
      <c r="G36" s="21"/>
      <c r="H36" s="21"/>
      <c r="O36" t="s">
        <v>38</v>
      </c>
      <c r="P36" s="1">
        <v>30</v>
      </c>
      <c r="R36" t="s">
        <v>39</v>
      </c>
    </row>
    <row r="37" spans="2:19" x14ac:dyDescent="0.2">
      <c r="B37" s="43" t="s">
        <v>81</v>
      </c>
      <c r="E37" t="s">
        <v>71</v>
      </c>
      <c r="F37" s="21"/>
      <c r="G37" s="21"/>
      <c r="O37" t="s">
        <v>40</v>
      </c>
      <c r="P37" s="22">
        <f>SUM(P35:P36)</f>
        <v>110</v>
      </c>
    </row>
    <row r="38" spans="2:19" x14ac:dyDescent="0.2">
      <c r="E38" t="s">
        <v>85</v>
      </c>
      <c r="F38" s="51" t="e">
        <f>F35-F37</f>
        <v>#VALUE!</v>
      </c>
      <c r="G38" s="21"/>
      <c r="O38" t="s">
        <v>41</v>
      </c>
      <c r="P38" s="25" t="s">
        <v>42</v>
      </c>
      <c r="R38" t="s">
        <v>43</v>
      </c>
    </row>
    <row r="39" spans="2:19" x14ac:dyDescent="0.2">
      <c r="C39" s="14"/>
      <c r="P39" s="1"/>
    </row>
    <row r="40" spans="2:19" x14ac:dyDescent="0.2">
      <c r="C40" s="14"/>
      <c r="E40" s="7" t="s">
        <v>84</v>
      </c>
      <c r="P40" s="1"/>
    </row>
    <row r="41" spans="2:19" x14ac:dyDescent="0.2">
      <c r="C41" s="14"/>
      <c r="E41" s="7" t="s">
        <v>86</v>
      </c>
      <c r="O41" t="s">
        <v>44</v>
      </c>
      <c r="P41" s="1" t="e">
        <f>P30+P37+P38</f>
        <v>#VALUE!</v>
      </c>
    </row>
    <row r="42" spans="2:19" x14ac:dyDescent="0.2">
      <c r="C42" s="14"/>
      <c r="E42" s="7" t="s">
        <v>76</v>
      </c>
      <c r="O42" t="s">
        <v>45</v>
      </c>
      <c r="P42" s="1" t="e">
        <f>P41+Q30</f>
        <v>#VALUE!</v>
      </c>
    </row>
    <row r="43" spans="2:19" ht="19" customHeight="1" x14ac:dyDescent="0.2">
      <c r="C43" s="14"/>
      <c r="D43" t="s">
        <v>95</v>
      </c>
      <c r="P43" s="1"/>
    </row>
    <row r="44" spans="2:19" x14ac:dyDescent="0.2">
      <c r="B44" s="7" t="s">
        <v>82</v>
      </c>
      <c r="C44" s="14"/>
      <c r="D44" t="s">
        <v>96</v>
      </c>
      <c r="O44" t="s">
        <v>46</v>
      </c>
      <c r="P44" s="1">
        <v>338</v>
      </c>
      <c r="R44" s="31"/>
      <c r="S44" s="31"/>
    </row>
    <row r="45" spans="2:19" ht="19" customHeight="1" x14ac:dyDescent="0.2">
      <c r="C45" s="14"/>
      <c r="D45" t="s">
        <v>97</v>
      </c>
      <c r="O45" t="s">
        <v>47</v>
      </c>
      <c r="P45" s="1">
        <v>75</v>
      </c>
    </row>
    <row r="46" spans="2:19" ht="16" customHeight="1" x14ac:dyDescent="0.2">
      <c r="C46" s="14"/>
      <c r="D46" t="s">
        <v>98</v>
      </c>
      <c r="O46" t="s">
        <v>48</v>
      </c>
      <c r="P46" s="22">
        <f>P44+P45</f>
        <v>413</v>
      </c>
    </row>
    <row r="47" spans="2:19" x14ac:dyDescent="0.2">
      <c r="C47" s="1"/>
      <c r="I47" s="25"/>
      <c r="O47" s="31" t="s">
        <v>49</v>
      </c>
      <c r="P47" s="32" t="e">
        <f>P42</f>
        <v>#VALUE!</v>
      </c>
      <c r="Q47" s="31" t="s">
        <v>50</v>
      </c>
    </row>
    <row r="48" spans="2:19" x14ac:dyDescent="0.2">
      <c r="I48" s="25"/>
      <c r="O48" t="s">
        <v>51</v>
      </c>
      <c r="P48" s="25">
        <v>20</v>
      </c>
    </row>
    <row r="49" spans="8:20" x14ac:dyDescent="0.2">
      <c r="I49" s="25"/>
      <c r="O49" t="s">
        <v>52</v>
      </c>
      <c r="P49" s="22">
        <f>P46+P48</f>
        <v>433</v>
      </c>
    </row>
    <row r="50" spans="8:20" x14ac:dyDescent="0.2">
      <c r="I50" s="25"/>
    </row>
    <row r="51" spans="8:20" x14ac:dyDescent="0.2">
      <c r="H51" s="33"/>
      <c r="I51" s="34"/>
      <c r="O51" t="s">
        <v>53</v>
      </c>
      <c r="P51" s="1" t="e">
        <f>P41-P49</f>
        <v>#VALUE!</v>
      </c>
      <c r="Q51" t="s">
        <v>54</v>
      </c>
    </row>
    <row r="52" spans="8:20" x14ac:dyDescent="0.2">
      <c r="I52" s="25"/>
      <c r="O52" t="s">
        <v>55</v>
      </c>
      <c r="P52" s="1" t="e">
        <f>9.235+0.22*(P51-108.5)</f>
        <v>#VALUE!</v>
      </c>
      <c r="Q52" s="35" t="s">
        <v>56</v>
      </c>
    </row>
    <row r="53" spans="8:20" x14ac:dyDescent="0.2">
      <c r="I53" s="25"/>
      <c r="P53" s="1"/>
    </row>
    <row r="54" spans="8:20" x14ac:dyDescent="0.2">
      <c r="I54" s="25"/>
      <c r="O54" t="s">
        <v>57</v>
      </c>
      <c r="P54" s="1"/>
    </row>
    <row r="55" spans="8:20" x14ac:dyDescent="0.2">
      <c r="I55" s="25"/>
      <c r="J55" s="36"/>
      <c r="P55" s="1"/>
    </row>
    <row r="56" spans="8:20" x14ac:dyDescent="0.2">
      <c r="I56" s="25"/>
      <c r="O56" s="37"/>
      <c r="P56" s="38"/>
      <c r="Q56" s="37"/>
      <c r="R56" s="37"/>
      <c r="S56" s="37"/>
      <c r="T56" s="37"/>
    </row>
    <row r="57" spans="8:20" x14ac:dyDescent="0.2">
      <c r="I57" s="25"/>
      <c r="O57" t="s">
        <v>58</v>
      </c>
      <c r="P57" s="1" t="e">
        <f>P51+C33</f>
        <v>#VALUE!</v>
      </c>
      <c r="Q57" s="35" t="s">
        <v>59</v>
      </c>
    </row>
    <row r="58" spans="8:20" x14ac:dyDescent="0.2">
      <c r="I58" s="25"/>
      <c r="O58" s="39" t="s">
        <v>55</v>
      </c>
      <c r="P58" s="40" t="e">
        <f>29.21+0.24*(P57-171.05)</f>
        <v>#VALUE!</v>
      </c>
      <c r="Q58" s="35" t="s">
        <v>60</v>
      </c>
    </row>
    <row r="59" spans="8:20" x14ac:dyDescent="0.2">
      <c r="I59" s="25"/>
      <c r="P59" s="1"/>
    </row>
    <row r="60" spans="8:20" x14ac:dyDescent="0.2">
      <c r="H60" s="31"/>
      <c r="I60" s="41"/>
      <c r="P60" s="1"/>
    </row>
    <row r="61" spans="8:20" x14ac:dyDescent="0.2">
      <c r="I61" s="25"/>
    </row>
    <row r="62" spans="8:20" x14ac:dyDescent="0.2">
      <c r="H62" s="13"/>
      <c r="I62" s="42"/>
    </row>
    <row r="63" spans="8:20" x14ac:dyDescent="0.2">
      <c r="I63" s="25"/>
    </row>
    <row r="64" spans="8:20" x14ac:dyDescent="0.2">
      <c r="H64" s="31"/>
      <c r="I64" s="41"/>
    </row>
    <row r="65" spans="1:9" x14ac:dyDescent="0.2">
      <c r="I65" s="25"/>
    </row>
    <row r="66" spans="1:9" ht="29" customHeight="1" x14ac:dyDescent="0.2">
      <c r="A66" s="43" t="s">
        <v>94</v>
      </c>
      <c r="H66" s="58"/>
      <c r="I66" s="59"/>
    </row>
    <row r="67" spans="1:9" x14ac:dyDescent="0.2">
      <c r="H67" s="58"/>
      <c r="I67" s="59"/>
    </row>
    <row r="68" spans="1:9" x14ac:dyDescent="0.2">
      <c r="I68" s="25"/>
    </row>
    <row r="69" spans="1:9" x14ac:dyDescent="0.2">
      <c r="I69" s="25"/>
    </row>
    <row r="70" spans="1:9" x14ac:dyDescent="0.2">
      <c r="I70" s="25"/>
    </row>
  </sheetData>
  <mergeCells count="5">
    <mergeCell ref="B33:B34"/>
    <mergeCell ref="C33:C34"/>
    <mergeCell ref="F23:G23"/>
    <mergeCell ref="H66:H67"/>
    <mergeCell ref="I66:I67"/>
  </mergeCells>
  <pageMargins left="0.7" right="0.7" top="0.75" bottom="0.75" header="0.3" footer="0.3"/>
  <pageSetup scale="66" orientation="portrait" horizontalDpi="0" verticalDpi="0"/>
  <headerFooter>
    <oddHeader>&amp;C&amp;"Roboto Regular,Regular"&amp;14&amp;K000000My Tax Plan worksheet for 2021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cp:lastPrinted>2022-10-27T22:48:26Z</cp:lastPrinted>
  <dcterms:created xsi:type="dcterms:W3CDTF">2020-08-06T21:28:31Z</dcterms:created>
  <dcterms:modified xsi:type="dcterms:W3CDTF">2022-10-27T22:50:08Z</dcterms:modified>
</cp:coreProperties>
</file>