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080" yWindow="200" windowWidth="16020" windowHeight="21380" tabRatio="500"/>
  </bookViews>
  <sheets>
    <sheet name="Sheet1" sheetId="1" r:id="rId1"/>
  </sheets>
  <definedNames>
    <definedName name="_xlnm.Print_Area" localSheetId="0">Sheet1!$A$1:$I$45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F45" i="1"/>
  <c r="E45" i="1"/>
  <c r="F43" i="1"/>
  <c r="E43" i="1"/>
  <c r="F41" i="1"/>
  <c r="E41" i="1"/>
  <c r="F38" i="1"/>
  <c r="F37" i="1"/>
  <c r="F36" i="1"/>
  <c r="F35" i="1"/>
  <c r="F34" i="1"/>
  <c r="F33" i="1"/>
  <c r="F32" i="1"/>
  <c r="F30" i="1"/>
  <c r="E18" i="1"/>
  <c r="E20" i="1"/>
  <c r="E21" i="1"/>
  <c r="F22" i="1"/>
  <c r="H5" i="1"/>
  <c r="I5" i="1"/>
  <c r="H7" i="1"/>
  <c r="I7" i="1"/>
  <c r="I9" i="1"/>
  <c r="I10" i="1"/>
  <c r="H11" i="1"/>
  <c r="I11" i="1"/>
  <c r="H15" i="1"/>
  <c r="I15" i="1"/>
  <c r="H16" i="1"/>
  <c r="I16" i="1"/>
  <c r="I18" i="1"/>
  <c r="H10" i="1"/>
  <c r="H13" i="1"/>
  <c r="H18" i="1"/>
  <c r="F18" i="1"/>
  <c r="D18" i="1"/>
  <c r="I17" i="1"/>
  <c r="H17" i="1"/>
  <c r="I6" i="1"/>
  <c r="H4" i="1"/>
  <c r="I4" i="1"/>
</calcChain>
</file>

<file path=xl/sharedStrings.xml><?xml version="1.0" encoding="utf-8"?>
<sst xmlns="http://schemas.openxmlformats.org/spreadsheetml/2006/main" count="70" uniqueCount="64">
  <si>
    <t>Estimate your 2019 return to find three amounts that will determine your total taxes</t>
  </si>
  <si>
    <t>I use my 2018 return as a base</t>
  </si>
  <si>
    <t>Income Exempt</t>
  </si>
  <si>
    <t>Two kinds of taxed income</t>
  </si>
  <si>
    <t>Components of …</t>
  </si>
  <si>
    <t>from Taxes</t>
  </si>
  <si>
    <t>Ordinary</t>
  </si>
  <si>
    <t>Capital Gains</t>
  </si>
  <si>
    <t>AGI</t>
  </si>
  <si>
    <r>
      <t>MAGI</t>
    </r>
    <r>
      <rPr>
        <sz val="12"/>
        <color rgb="FF0000FF"/>
        <rFont val="Calibri"/>
        <scheme val="minor"/>
      </rPr>
      <t>*</t>
    </r>
  </si>
  <si>
    <t>Wages</t>
  </si>
  <si>
    <t>Interest: Taxable</t>
  </si>
  <si>
    <t xml:space="preserve">                Tax-Exempt</t>
  </si>
  <si>
    <r>
      <t>Dividends</t>
    </r>
    <r>
      <rPr>
        <sz val="11"/>
        <color theme="1"/>
        <rFont val="Calibri"/>
        <scheme val="minor"/>
      </rPr>
      <t xml:space="preserve"> and LT Gains Distributed</t>
    </r>
  </si>
  <si>
    <t>IRAs:</t>
  </si>
  <si>
    <t xml:space="preserve">    QCD </t>
  </si>
  <si>
    <t xml:space="preserve">    Withdrawn for balance of RMD</t>
  </si>
  <si>
    <t xml:space="preserve">    Other from IRAs &amp; pensions</t>
  </si>
  <si>
    <t>Social Security Benefits, Gross</t>
  </si>
  <si>
    <t xml:space="preserve">    Portion subject to tax</t>
  </si>
  <si>
    <t>=??%*E12</t>
  </si>
  <si>
    <t>Other (See Sched 1 of Tax Return)</t>
  </si>
  <si>
    <t xml:space="preserve">   LT Capital Gains</t>
  </si>
  <si>
    <t xml:space="preserve">   All other</t>
  </si>
  <si>
    <r>
      <t xml:space="preserve">   Less Adjusts to income Sched 1</t>
    </r>
    <r>
      <rPr>
        <sz val="12"/>
        <color rgb="FF0000FF"/>
        <rFont val="Calibri"/>
        <scheme val="minor"/>
      </rPr>
      <t>*</t>
    </r>
  </si>
  <si>
    <t xml:space="preserve">       Totals</t>
  </si>
  <si>
    <r>
      <t>Standard Deduction</t>
    </r>
    <r>
      <rPr>
        <sz val="10"/>
        <color theme="1"/>
        <rFont val="Calibri"/>
        <scheme val="minor"/>
      </rPr>
      <t xml:space="preserve"> (over 65)</t>
    </r>
  </si>
  <si>
    <t>=13500 or 27000</t>
  </si>
  <si>
    <t>Taxable Ordinary Income</t>
  </si>
  <si>
    <t>Taxes (See Tripwires and Tax Table)</t>
  </si>
  <si>
    <t>Total Taxes</t>
  </si>
  <si>
    <t>* See added details on calculating MAGI</t>
  </si>
  <si>
    <t>2019 Tripwires</t>
  </si>
  <si>
    <t>Income Stated as MAGI</t>
  </si>
  <si>
    <t>~ Cost/
taxpayer</t>
  </si>
  <si>
    <t>Single</t>
  </si>
  <si>
    <t>Married, Joint</t>
  </si>
  <si>
    <t>•</t>
  </si>
  <si>
    <t>Percentage of Social Security that is taxed</t>
  </si>
  <si>
    <r>
      <t xml:space="preserve">      50%: </t>
    </r>
    <r>
      <rPr>
        <sz val="11"/>
        <color theme="1"/>
        <rFont val="Calibri"/>
        <scheme val="minor"/>
      </rPr>
      <t>requires a calculation</t>
    </r>
  </si>
  <si>
    <t>~ $37,000</t>
  </si>
  <si>
    <t>~ $49,000</t>
  </si>
  <si>
    <r>
      <t xml:space="preserve">      85%: </t>
    </r>
    <r>
      <rPr>
        <sz val="11"/>
        <color theme="1"/>
        <rFont val="Calibri"/>
        <scheme val="minor"/>
      </rPr>
      <t>requires a calculation</t>
    </r>
  </si>
  <si>
    <t>~ $46,000</t>
  </si>
  <si>
    <t>~ $61,000</t>
  </si>
  <si>
    <t>Dividends and LT Capital Gains taxed at 15% not 0%</t>
  </si>
  <si>
    <t>Calculate</t>
  </si>
  <si>
    <t>Memo: Breakpoint at start of 22% marginal tax bracket</t>
  </si>
  <si>
    <t>Medicare Part B and D premium increases</t>
  </si>
  <si>
    <t xml:space="preserve">    #1 Medicare Premium Increase</t>
  </si>
  <si>
    <t>Memo: Breakpoint at start of 24% marginal tax bracket</t>
  </si>
  <si>
    <t xml:space="preserve">    #2 Medicare Premium Increase</t>
  </si>
  <si>
    <t xml:space="preserve">    #3 Medicare Premium Increase</t>
  </si>
  <si>
    <t xml:space="preserve">    #4 Medicare Premium Increase</t>
  </si>
  <si>
    <t>Memo: Breakpoint at start of 32% marginal tax bracket</t>
  </si>
  <si>
    <t xml:space="preserve">    #5 Medicare Premium Increase</t>
  </si>
  <si>
    <t>+3.8 percentage pts surcharge on investment income</t>
  </si>
  <si>
    <r>
      <rPr>
        <b/>
        <sz val="12"/>
        <color theme="1"/>
        <rFont val="Calibri"/>
        <family val="2"/>
        <scheme val="minor"/>
      </rPr>
      <t>2019 Taxes</t>
    </r>
    <r>
      <rPr>
        <sz val="12"/>
        <color theme="1"/>
        <rFont val="Calibri"/>
        <family val="2"/>
        <scheme val="minor"/>
      </rPr>
      <t xml:space="preserve">: formula based on Taxable Ordinary Income
</t>
    </r>
    <r>
      <rPr>
        <sz val="11"/>
        <color theme="1"/>
        <rFont val="Calibri"/>
        <scheme val="minor"/>
      </rPr>
      <t>Copy appropriate formula to cell E21</t>
    </r>
  </si>
  <si>
    <t>If in 12% bracket</t>
  </si>
  <si>
    <t>single &lt; $39,476. married, jt &lt; $78,951</t>
  </si>
  <si>
    <t xml:space="preserve">If in 22% bracket (below </t>
  </si>
  <si>
    <t>single &lt; $84,201. married, jt &lt; $168,401</t>
  </si>
  <si>
    <t>If in 24% bracket</t>
  </si>
  <si>
    <t>single &lt; $160,726. married, jt &lt; $321,451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</si>
</sst>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scheme val="minor"/>
    </font>
    <font>
      <sz val="12"/>
      <color rgb="FF0000FF"/>
      <name val="Calibri"/>
      <scheme val="minor"/>
    </font>
    <font>
      <sz val="11"/>
      <color theme="1"/>
      <name val="Calibri"/>
      <scheme val="minor"/>
    </font>
    <font>
      <sz val="12"/>
      <color theme="0" tint="-0.499984740745262"/>
      <name val="Calibri"/>
      <scheme val="minor"/>
    </font>
    <font>
      <sz val="10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sz val="12"/>
      <color theme="1" tint="0.34998626667073579"/>
      <name val="Calibri"/>
      <scheme val="minor"/>
    </font>
    <font>
      <sz val="12"/>
      <color rgb="FF555590"/>
      <name val="Calibri"/>
      <scheme val="minor"/>
    </font>
    <font>
      <sz val="12"/>
      <color theme="1" tint="0.249977111117893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lightGrid">
        <fgColor theme="0" tint="-0.249977111117893"/>
        <bgColor indexed="65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164" fontId="0" fillId="0" borderId="0" xfId="1" applyNumberFormat="1" applyFont="1" applyBorder="1"/>
    <xf numFmtId="0" fontId="0" fillId="2" borderId="0" xfId="0" applyFill="1"/>
    <xf numFmtId="164" fontId="0" fillId="0" borderId="0" xfId="0" applyNumberFormat="1"/>
    <xf numFmtId="0" fontId="0" fillId="3" borderId="0" xfId="0" applyFill="1"/>
    <xf numFmtId="164" fontId="6" fillId="4" borderId="0" xfId="1" applyNumberFormat="1" applyFont="1" applyFill="1" applyBorder="1"/>
    <xf numFmtId="164" fontId="0" fillId="0" borderId="0" xfId="1" quotePrefix="1" applyNumberFormat="1" applyFont="1" applyFill="1" applyBorder="1"/>
    <xf numFmtId="164" fontId="0" fillId="0" borderId="2" xfId="1" applyNumberFormat="1" applyFont="1" applyBorder="1"/>
    <xf numFmtId="164" fontId="2" fillId="0" borderId="2" xfId="1" applyNumberFormat="1" applyFont="1" applyBorder="1"/>
    <xf numFmtId="164" fontId="2" fillId="0" borderId="2" xfId="1" applyNumberFormat="1" applyFont="1" applyFill="1" applyBorder="1"/>
    <xf numFmtId="164" fontId="0" fillId="0" borderId="2" xfId="1" quotePrefix="1" applyNumberFormat="1" applyFont="1" applyBorder="1"/>
    <xf numFmtId="0" fontId="0" fillId="2" borderId="3" xfId="0" applyFill="1" applyBorder="1"/>
    <xf numFmtId="164" fontId="8" fillId="0" borderId="3" xfId="1" applyNumberFormat="1" applyFont="1" applyBorder="1"/>
    <xf numFmtId="164" fontId="0" fillId="0" borderId="3" xfId="1" applyNumberFormat="1" applyFont="1" applyBorder="1"/>
    <xf numFmtId="0" fontId="0" fillId="0" borderId="0" xfId="0" applyAlignment="1">
      <alignment horizontal="right"/>
    </xf>
    <xf numFmtId="0" fontId="9" fillId="0" borderId="0" xfId="2"/>
    <xf numFmtId="0" fontId="2" fillId="0" borderId="0" xfId="0" applyNumberFormat="1" applyFont="1"/>
    <xf numFmtId="165" fontId="4" fillId="0" borderId="1" xfId="1" applyNumberFormat="1" applyFont="1" applyBorder="1" applyAlignment="1">
      <alignment horizontal="center"/>
    </xf>
    <xf numFmtId="165" fontId="0" fillId="0" borderId="0" xfId="1" applyNumberFormat="1" applyFont="1"/>
    <xf numFmtId="9" fontId="0" fillId="0" borderId="0" xfId="0" quotePrefix="1" applyNumberFormat="1" applyAlignment="1"/>
    <xf numFmtId="165" fontId="0" fillId="0" borderId="0" xfId="1" applyNumberFormat="1" applyFont="1" applyAlignment="1">
      <alignment horizontal="right"/>
    </xf>
    <xf numFmtId="6" fontId="0" fillId="0" borderId="0" xfId="0" applyNumberFormat="1"/>
    <xf numFmtId="0" fontId="10" fillId="0" borderId="0" xfId="0" applyFont="1" applyAlignment="1">
      <alignment horizontal="center" wrapText="1"/>
    </xf>
    <xf numFmtId="165" fontId="11" fillId="4" borderId="0" xfId="1" applyNumberFormat="1" applyFont="1" applyFill="1"/>
    <xf numFmtId="0" fontId="0" fillId="0" borderId="0" xfId="0" quotePrefix="1"/>
    <xf numFmtId="0" fontId="0" fillId="0" borderId="0" xfId="0" applyNumberFormat="1"/>
    <xf numFmtId="0" fontId="12" fillId="0" borderId="0" xfId="0" applyFont="1"/>
    <xf numFmtId="0" fontId="11" fillId="4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balance.com/how-to-calculate-your-modified-adjusted-gross-income-404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1"/>
  <sheetViews>
    <sheetView tabSelected="1" workbookViewId="0">
      <selection activeCell="E4" sqref="E4"/>
    </sheetView>
  </sheetViews>
  <sheetFormatPr baseColWidth="10" defaultRowHeight="15" x14ac:dyDescent="0"/>
  <cols>
    <col min="1" max="1" width="2.6640625" customWidth="1"/>
    <col min="2" max="2" width="4.83203125" customWidth="1"/>
    <col min="3" max="3" width="26.33203125" customWidth="1"/>
    <col min="4" max="6" width="13.33203125" customWidth="1"/>
    <col min="7" max="7" width="1.6640625" customWidth="1"/>
  </cols>
  <sheetData>
    <row r="1" spans="1:9" ht="28" customHeight="1">
      <c r="A1" s="1" t="s">
        <v>0</v>
      </c>
    </row>
    <row r="2" spans="1:9" ht="23" customHeight="1">
      <c r="A2" s="2" t="s">
        <v>1</v>
      </c>
      <c r="D2" s="3" t="s">
        <v>2</v>
      </c>
      <c r="E2" s="34" t="s">
        <v>3</v>
      </c>
      <c r="F2" s="34"/>
      <c r="G2" s="3"/>
      <c r="H2" s="35" t="s">
        <v>4</v>
      </c>
      <c r="I2" s="35"/>
    </row>
    <row r="3" spans="1:9">
      <c r="D3" s="4" t="s">
        <v>5</v>
      </c>
      <c r="E3" s="4" t="s">
        <v>6</v>
      </c>
      <c r="F3" s="4" t="s">
        <v>7</v>
      </c>
      <c r="G3" s="3"/>
      <c r="H3" s="4" t="s">
        <v>8</v>
      </c>
      <c r="I3" s="4" t="s">
        <v>9</v>
      </c>
    </row>
    <row r="4" spans="1:9">
      <c r="B4" t="s">
        <v>10</v>
      </c>
      <c r="D4" s="5"/>
      <c r="E4" s="6"/>
      <c r="F4" s="7"/>
      <c r="G4" s="3"/>
      <c r="H4" s="6">
        <f>E4</f>
        <v>0</v>
      </c>
      <c r="I4" s="6">
        <f>H4</f>
        <v>0</v>
      </c>
    </row>
    <row r="5" spans="1:9">
      <c r="B5" t="s">
        <v>11</v>
      </c>
      <c r="D5" s="5"/>
      <c r="E5" s="6"/>
      <c r="F5" s="7"/>
      <c r="G5" s="3"/>
      <c r="H5" s="6">
        <f>E5</f>
        <v>0</v>
      </c>
      <c r="I5" s="6">
        <f>H5</f>
        <v>0</v>
      </c>
    </row>
    <row r="6" spans="1:9">
      <c r="B6" t="s">
        <v>12</v>
      </c>
      <c r="D6" s="6"/>
      <c r="E6" s="7"/>
      <c r="F6" s="7"/>
      <c r="G6" s="3"/>
      <c r="H6" s="7"/>
      <c r="I6" s="6">
        <f>D6</f>
        <v>0</v>
      </c>
    </row>
    <row r="7" spans="1:9">
      <c r="B7" t="s">
        <v>13</v>
      </c>
      <c r="D7" s="7"/>
      <c r="E7" s="7"/>
      <c r="F7" s="6"/>
      <c r="G7" s="3"/>
      <c r="H7" s="8">
        <f>F7</f>
        <v>0</v>
      </c>
      <c r="I7" s="6">
        <f>H7</f>
        <v>0</v>
      </c>
    </row>
    <row r="8" spans="1:9" ht="15" customHeight="1">
      <c r="B8" t="s">
        <v>14</v>
      </c>
      <c r="D8" s="9"/>
      <c r="E8" s="9"/>
      <c r="F8" s="9"/>
      <c r="G8" s="3"/>
      <c r="H8" s="9"/>
      <c r="I8" s="9"/>
    </row>
    <row r="9" spans="1:9">
      <c r="B9" t="s">
        <v>15</v>
      </c>
      <c r="D9" s="6"/>
      <c r="E9" s="7"/>
      <c r="F9" s="7"/>
      <c r="G9" s="3"/>
      <c r="H9" s="7"/>
      <c r="I9" s="6">
        <f>D9</f>
        <v>0</v>
      </c>
    </row>
    <row r="10" spans="1:9">
      <c r="B10" t="s">
        <v>16</v>
      </c>
      <c r="D10" s="7"/>
      <c r="E10" s="6"/>
      <c r="F10" s="7"/>
      <c r="G10" s="3"/>
      <c r="H10" s="6">
        <f>E10</f>
        <v>0</v>
      </c>
      <c r="I10" s="6">
        <f>E10</f>
        <v>0</v>
      </c>
    </row>
    <row r="11" spans="1:9">
      <c r="B11" t="s">
        <v>17</v>
      </c>
      <c r="D11" s="7"/>
      <c r="E11" s="6"/>
      <c r="F11" s="7"/>
      <c r="G11" s="3"/>
      <c r="H11" s="6">
        <f>E11+F11</f>
        <v>0</v>
      </c>
      <c r="I11" s="6">
        <f>H11</f>
        <v>0</v>
      </c>
    </row>
    <row r="12" spans="1:9">
      <c r="B12" t="s">
        <v>18</v>
      </c>
      <c r="D12" s="7"/>
      <c r="E12" s="10"/>
      <c r="F12" s="7"/>
      <c r="G12" s="3"/>
      <c r="H12" s="7"/>
      <c r="I12" s="7"/>
    </row>
    <row r="13" spans="1:9">
      <c r="B13" t="s">
        <v>19</v>
      </c>
      <c r="D13" s="7"/>
      <c r="E13" s="11" t="s">
        <v>20</v>
      </c>
      <c r="F13" s="7"/>
      <c r="G13" s="3"/>
      <c r="H13" s="6" t="str">
        <f>E13</f>
        <v>=??%*E12</v>
      </c>
      <c r="I13" s="40" t="str">
        <f>H13</f>
        <v>=??%*E12</v>
      </c>
    </row>
    <row r="14" spans="1:9">
      <c r="B14" t="s">
        <v>21</v>
      </c>
      <c r="D14" s="9"/>
      <c r="E14" s="9"/>
      <c r="F14" s="9"/>
      <c r="G14" s="3"/>
      <c r="H14" s="9"/>
      <c r="I14" s="9"/>
    </row>
    <row r="15" spans="1:9">
      <c r="B15" t="s">
        <v>22</v>
      </c>
      <c r="D15" s="7"/>
      <c r="E15" s="7"/>
      <c r="F15" s="6"/>
      <c r="G15" s="3"/>
      <c r="H15" s="6">
        <f>F15</f>
        <v>0</v>
      </c>
      <c r="I15" s="6">
        <f>H15</f>
        <v>0</v>
      </c>
    </row>
    <row r="16" spans="1:9">
      <c r="B16" t="s">
        <v>23</v>
      </c>
      <c r="D16" s="7"/>
      <c r="E16" s="6"/>
      <c r="F16" s="7"/>
      <c r="G16" s="3"/>
      <c r="H16" s="6">
        <f>E16+F16</f>
        <v>0</v>
      </c>
      <c r="I16" s="6">
        <f>H16</f>
        <v>0</v>
      </c>
    </row>
    <row r="17" spans="1:11">
      <c r="B17" t="s">
        <v>24</v>
      </c>
      <c r="D17" s="7"/>
      <c r="E17" s="6"/>
      <c r="F17" s="7"/>
      <c r="G17" s="3"/>
      <c r="H17" s="6">
        <f>E17</f>
        <v>0</v>
      </c>
      <c r="I17" s="6">
        <f>-E17</f>
        <v>0</v>
      </c>
    </row>
    <row r="18" spans="1:11">
      <c r="B18" t="s">
        <v>25</v>
      </c>
      <c r="D18" s="12">
        <f>D6+D9</f>
        <v>0</v>
      </c>
      <c r="E18" s="13" t="e">
        <f>E5+E10+E11+E13+E16-E17</f>
        <v>#VALUE!</v>
      </c>
      <c r="F18" s="13">
        <f>F7+F15</f>
        <v>0</v>
      </c>
      <c r="H18" s="13" t="e">
        <f>H5+H7+H10+H11+H13+H15+H16</f>
        <v>#VALUE!</v>
      </c>
      <c r="I18" s="14">
        <f>I5+I7+I9+I10+I11+I12+I15+I16</f>
        <v>0</v>
      </c>
    </row>
    <row r="19" spans="1:11">
      <c r="B19" t="s">
        <v>26</v>
      </c>
      <c r="D19" s="7"/>
      <c r="E19" s="15" t="s">
        <v>27</v>
      </c>
      <c r="F19" s="7"/>
      <c r="H19" s="6"/>
      <c r="I19" s="6"/>
    </row>
    <row r="20" spans="1:11" ht="16" thickBot="1">
      <c r="B20" t="s">
        <v>28</v>
      </c>
      <c r="D20" s="7"/>
      <c r="E20" s="13" t="e">
        <f>E18-E19</f>
        <v>#VALUE!</v>
      </c>
      <c r="F20" s="7"/>
      <c r="H20" s="6"/>
      <c r="I20" s="6"/>
    </row>
    <row r="21" spans="1:11">
      <c r="B21" t="s">
        <v>29</v>
      </c>
      <c r="D21" s="16"/>
      <c r="E21" s="17" t="e">
        <f>(28765+0.24*(E20-168400))</f>
        <v>#VALUE!</v>
      </c>
      <c r="F21" s="18"/>
      <c r="H21" s="6"/>
    </row>
    <row r="22" spans="1:11">
      <c r="E22" s="19" t="s">
        <v>30</v>
      </c>
      <c r="F22" s="8" t="e">
        <f>E21+F21</f>
        <v>#VALUE!</v>
      </c>
    </row>
    <row r="23" spans="1:11">
      <c r="B23" s="20" t="s">
        <v>31</v>
      </c>
    </row>
    <row r="24" spans="1:11" ht="30" customHeight="1">
      <c r="A24" s="1" t="s">
        <v>32</v>
      </c>
      <c r="E24" s="36" t="s">
        <v>33</v>
      </c>
      <c r="F24" s="36"/>
      <c r="H24" s="37" t="s">
        <v>34</v>
      </c>
      <c r="K24" s="21"/>
    </row>
    <row r="25" spans="1:11">
      <c r="E25" s="22" t="s">
        <v>35</v>
      </c>
      <c r="F25" s="22" t="s">
        <v>36</v>
      </c>
      <c r="H25" s="38"/>
    </row>
    <row r="26" spans="1:11" ht="20" customHeight="1">
      <c r="A26" t="s">
        <v>37</v>
      </c>
      <c r="B26" s="39" t="s">
        <v>38</v>
      </c>
      <c r="C26" s="39"/>
      <c r="D26" s="39"/>
      <c r="E26" s="23"/>
      <c r="F26" s="23"/>
    </row>
    <row r="27" spans="1:11">
      <c r="C27" s="24" t="s">
        <v>39</v>
      </c>
      <c r="E27" s="25" t="s">
        <v>40</v>
      </c>
      <c r="F27" s="25" t="s">
        <v>41</v>
      </c>
      <c r="H27" s="26">
        <v>1500</v>
      </c>
    </row>
    <row r="28" spans="1:11">
      <c r="C28" s="24" t="s">
        <v>42</v>
      </c>
      <c r="E28" s="25" t="s">
        <v>43</v>
      </c>
      <c r="F28" s="25" t="s">
        <v>44</v>
      </c>
      <c r="H28" s="26">
        <v>1000</v>
      </c>
    </row>
    <row r="29" spans="1:11" ht="20" customHeight="1">
      <c r="A29" t="s">
        <v>37</v>
      </c>
      <c r="B29" s="39" t="s">
        <v>45</v>
      </c>
      <c r="C29" s="39"/>
      <c r="D29" s="39"/>
      <c r="E29" s="23">
        <v>52875</v>
      </c>
      <c r="F29" s="23">
        <v>105750</v>
      </c>
      <c r="H29" s="27" t="s">
        <v>46</v>
      </c>
    </row>
    <row r="30" spans="1:11">
      <c r="B30" s="32" t="s">
        <v>47</v>
      </c>
      <c r="C30" s="32"/>
      <c r="D30" s="32"/>
      <c r="E30" s="28">
        <v>52975</v>
      </c>
      <c r="F30" s="28">
        <f>E30*2</f>
        <v>105950</v>
      </c>
      <c r="H30" s="28"/>
    </row>
    <row r="31" spans="1:11" ht="20" customHeight="1">
      <c r="A31" t="s">
        <v>37</v>
      </c>
      <c r="B31" t="s">
        <v>48</v>
      </c>
      <c r="E31" s="23"/>
      <c r="F31" s="23"/>
    </row>
    <row r="32" spans="1:11">
      <c r="B32" t="s">
        <v>49</v>
      </c>
      <c r="E32" s="23">
        <v>85000</v>
      </c>
      <c r="F32" s="23">
        <f>E32*2</f>
        <v>170000</v>
      </c>
      <c r="H32" s="26">
        <v>800</v>
      </c>
    </row>
    <row r="33" spans="1:8">
      <c r="B33" s="32" t="s">
        <v>50</v>
      </c>
      <c r="C33" s="32"/>
      <c r="D33" s="32"/>
      <c r="E33" s="28">
        <v>97700</v>
      </c>
      <c r="F33" s="28">
        <f>E33*2</f>
        <v>195400</v>
      </c>
      <c r="H33" s="28"/>
    </row>
    <row r="34" spans="1:8">
      <c r="B34" t="s">
        <v>51</v>
      </c>
      <c r="E34" s="23">
        <v>107000</v>
      </c>
      <c r="F34" s="23">
        <f t="shared" ref="F34:F38" si="0">E34*2</f>
        <v>214000</v>
      </c>
      <c r="H34" s="26">
        <v>1200</v>
      </c>
    </row>
    <row r="35" spans="1:8" ht="15" customHeight="1">
      <c r="B35" t="s">
        <v>52</v>
      </c>
      <c r="E35" s="23">
        <v>133500</v>
      </c>
      <c r="F35" s="23">
        <f t="shared" si="0"/>
        <v>267000</v>
      </c>
      <c r="H35" s="26">
        <v>1200</v>
      </c>
    </row>
    <row r="36" spans="1:8">
      <c r="B36" t="s">
        <v>53</v>
      </c>
      <c r="E36" s="23">
        <v>160000</v>
      </c>
      <c r="F36" s="23">
        <f t="shared" si="0"/>
        <v>320000</v>
      </c>
      <c r="H36" s="26">
        <v>1200</v>
      </c>
    </row>
    <row r="37" spans="1:8">
      <c r="B37" s="32" t="s">
        <v>54</v>
      </c>
      <c r="C37" s="32"/>
      <c r="D37" s="32"/>
      <c r="E37" s="28">
        <v>174225</v>
      </c>
      <c r="F37" s="28">
        <f>E37*2</f>
        <v>348450</v>
      </c>
      <c r="H37" s="28"/>
    </row>
    <row r="38" spans="1:8">
      <c r="B38" t="s">
        <v>55</v>
      </c>
      <c r="E38" s="23">
        <v>250000</v>
      </c>
      <c r="F38" s="23">
        <f t="shared" si="0"/>
        <v>500000</v>
      </c>
      <c r="H38" s="26">
        <v>400</v>
      </c>
    </row>
    <row r="39" spans="1:8" ht="20" customHeight="1">
      <c r="A39" t="s">
        <v>37</v>
      </c>
      <c r="B39" s="29" t="s">
        <v>56</v>
      </c>
      <c r="C39" s="29"/>
      <c r="E39" s="23">
        <v>200000</v>
      </c>
      <c r="F39" s="23">
        <v>250000</v>
      </c>
      <c r="H39" s="27" t="s">
        <v>46</v>
      </c>
    </row>
    <row r="40" spans="1:8" ht="48" customHeight="1">
      <c r="A40" s="33" t="s">
        <v>57</v>
      </c>
      <c r="B40" s="33"/>
      <c r="C40" s="33"/>
      <c r="D40" s="33"/>
      <c r="E40" s="22" t="s">
        <v>35</v>
      </c>
      <c r="F40" s="22" t="s">
        <v>36</v>
      </c>
    </row>
    <row r="41" spans="1:8">
      <c r="B41" t="s">
        <v>58</v>
      </c>
      <c r="E41" s="30" t="e">
        <f>970+0.12*(E40-9700)</f>
        <v>#VALUE!</v>
      </c>
      <c r="F41" s="30" t="e">
        <f>1940+0.12*(F40-19050)</f>
        <v>#VALUE!</v>
      </c>
    </row>
    <row r="42" spans="1:8">
      <c r="C42" s="31" t="s">
        <v>59</v>
      </c>
      <c r="E42" s="30"/>
    </row>
    <row r="43" spans="1:8">
      <c r="B43" t="s">
        <v>60</v>
      </c>
      <c r="E43" s="30" t="e">
        <f>4543+0.22*(#REF!-39475)</f>
        <v>#REF!</v>
      </c>
      <c r="F43" s="30" t="e">
        <f>9128+0.22*(#REF!-77400)</f>
        <v>#REF!</v>
      </c>
    </row>
    <row r="44" spans="1:8">
      <c r="C44" s="31" t="s">
        <v>61</v>
      </c>
    </row>
    <row r="45" spans="1:8">
      <c r="B45" t="s">
        <v>62</v>
      </c>
      <c r="E45" s="30" t="e">
        <f>14382+0.24*(#REF!-84200)</f>
        <v>#REF!</v>
      </c>
      <c r="F45" s="30" t="e">
        <f>29148+0.24*(#REF!-168400)</f>
        <v>#REF!</v>
      </c>
    </row>
    <row r="46" spans="1:8">
      <c r="C46" s="31" t="s">
        <v>63</v>
      </c>
    </row>
    <row r="61" ht="19" customHeight="1"/>
  </sheetData>
  <mergeCells count="10">
    <mergeCell ref="H2:I2"/>
    <mergeCell ref="E24:F24"/>
    <mergeCell ref="H24:H25"/>
    <mergeCell ref="B26:D26"/>
    <mergeCell ref="B29:D29"/>
    <mergeCell ref="B30:D30"/>
    <mergeCell ref="B33:D33"/>
    <mergeCell ref="B37:D37"/>
    <mergeCell ref="A40:D40"/>
    <mergeCell ref="E2:F2"/>
  </mergeCells>
  <phoneticPr fontId="13" type="noConversion"/>
  <hyperlinks>
    <hyperlink ref="B23" r:id="rId1"/>
  </hyperlinks>
  <pageMargins left="0.75" right="0.75" top="1" bottom="1" header="0.5" footer="0.5"/>
  <pageSetup scale="83" orientation="portrait" horizontalDpi="4294967292" verticalDpi="4294967292"/>
  <headerFooter>
    <oddHeader>&amp;C&amp;"Calibri,Regular"&amp;14&amp;K000000Estimate 2019 Income and Taxes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2019-11-20T10:01:06Z</dcterms:created>
  <dcterms:modified xsi:type="dcterms:W3CDTF">2019-11-20T23:27:19Z</dcterms:modified>
</cp:coreProperties>
</file>