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0400" yWindow="760" windowWidth="25600" windowHeight="18380" tabRatio="500"/>
  </bookViews>
  <sheets>
    <sheet name="Est MAGI and Taxes" sheetId="1" r:id="rId1"/>
  </sheets>
  <definedNames>
    <definedName name="_xlnm.Print_Area" localSheetId="0">'Est MAGI and Taxes'!$B$1:$G$34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5" i="1"/>
  <c r="E6" i="1"/>
  <c r="F6" i="1"/>
  <c r="F11" i="1"/>
  <c r="F21" i="1"/>
  <c r="F25" i="1"/>
  <c r="F28" i="1"/>
  <c r="F29" i="1"/>
  <c r="F31" i="1"/>
  <c r="F32" i="1"/>
  <c r="F34" i="1"/>
</calcChain>
</file>

<file path=xl/sharedStrings.xml><?xml version="1.0" encoding="utf-8"?>
<sst xmlns="http://schemas.openxmlformats.org/spreadsheetml/2006/main" count="47" uniqueCount="46">
  <si>
    <t>Net from gross SSA that I have for spending in 2020</t>
  </si>
  <si>
    <t>Estimated Fed Taxes</t>
  </si>
  <si>
    <t>Where will I get the gross SSA?</t>
  </si>
  <si>
    <t>I pay State+Local Income taxes from this net</t>
  </si>
  <si>
    <t>Total</t>
  </si>
  <si>
    <t>Capital Gains</t>
  </si>
  <si>
    <t>2019 tax table; assumes $27,000 Std Deduction</t>
  </si>
  <si>
    <t>Ordinary Taxes:</t>
  </si>
  <si>
    <t xml:space="preserve">  Taxes</t>
  </si>
  <si>
    <t>Taxed at Capital Gains rates</t>
  </si>
  <si>
    <t>Assumes 85% of SS benefit is taxed</t>
  </si>
  <si>
    <t>Taxed at Ordinary Gains rates</t>
  </si>
  <si>
    <t xml:space="preserve">  Income:</t>
  </si>
  <si>
    <t>Total = MAGI</t>
  </si>
  <si>
    <t>Other from Schedule 1</t>
  </si>
  <si>
    <t>Capital Gain on sales of securities (Sched D)</t>
  </si>
  <si>
    <t>Other Income (Sched 1)</t>
  </si>
  <si>
    <t>2019 will be 2.8% greater than 2018</t>
  </si>
  <si>
    <t>Social Security Benefits (gross)</t>
  </si>
  <si>
    <t>Total Taxable</t>
  </si>
  <si>
    <t>QCD+this amount must be ≥ RMD</t>
  </si>
  <si>
    <t>P's Traditional IRAs (exclude QCD)</t>
  </si>
  <si>
    <t>T's Traditional IRAs (exclude QCD)</t>
  </si>
  <si>
    <t>From employer plan in early 1980s.</t>
  </si>
  <si>
    <t>T's Defined Benefit Pension</t>
  </si>
  <si>
    <t>IRA, pension and non-qualified annuity</t>
  </si>
  <si>
    <t>All "qualified" for us</t>
  </si>
  <si>
    <t>Dividends</t>
  </si>
  <si>
    <t>I have no tax-exempt</t>
  </si>
  <si>
    <t>Interest</t>
  </si>
  <si>
    <t>None for us</t>
  </si>
  <si>
    <t>Wages</t>
  </si>
  <si>
    <t>Estimate</t>
  </si>
  <si>
    <t>Actual</t>
  </si>
  <si>
    <r>
      <t>Estimated MAGI.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scheme val="minor"/>
      </rPr>
      <t>See page 2 of Tax Return.</t>
    </r>
  </si>
  <si>
    <t>Gross from Sales of Taxable Securities</t>
  </si>
  <si>
    <t>Not an option for us: our Roth is too tiny now.</t>
  </si>
  <si>
    <t>Gross from Roth IRAs</t>
  </si>
  <si>
    <r>
      <t>Gross from Traditional IRAs</t>
    </r>
    <r>
      <rPr>
        <sz val="11"/>
        <color theme="1"/>
        <rFont val="Calibri"/>
        <scheme val="minor"/>
      </rPr>
      <t xml:space="preserve"> (excl QCD)</t>
    </r>
  </si>
  <si>
    <t>Total, gross I should take by end of 2019</t>
  </si>
  <si>
    <t>My multiplier set at start of our plan:</t>
  </si>
  <si>
    <t xml:space="preserve"> 2018 amount adjusted for 1.6% inflation</t>
  </si>
  <si>
    <t>SSA: gross from nest egg, $$$ per initial $1 M</t>
  </si>
  <si>
    <t>What's my SSA to take now for 2020 spending?</t>
  </si>
  <si>
    <r>
      <rPr>
        <sz val="12"/>
        <color theme="1"/>
        <rFont val="Calibri"/>
        <family val="2"/>
        <scheme val="minor"/>
      </rPr>
      <t xml:space="preserve">Tax Year </t>
    </r>
    <r>
      <rPr>
        <b/>
        <sz val="12"/>
        <color theme="1"/>
        <rFont val="Calibri"/>
        <family val="2"/>
        <scheme val="minor"/>
      </rPr>
      <t>2019</t>
    </r>
  </si>
  <si>
    <r>
      <rPr>
        <sz val="12"/>
        <color theme="1"/>
        <rFont val="Calibri"/>
        <family val="2"/>
        <scheme val="minor"/>
      </rPr>
      <t xml:space="preserve"> Tax Year </t>
    </r>
    <r>
      <rPr>
        <b/>
        <sz val="12"/>
        <color theme="1"/>
        <rFont val="Calibri"/>
        <family val="2"/>
        <scheme val="minor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</si>
</sst>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1" formatCode="_(* #,##0_);_(* \(#,##0\);_(* &quot;-&quot;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Roboto Regular"/>
    </font>
    <font>
      <sz val="11"/>
      <color theme="1"/>
      <name val="Calibri"/>
      <scheme val="minor"/>
    </font>
    <font>
      <b/>
      <sz val="13"/>
      <color theme="1"/>
      <name val="Roboto Regular"/>
    </font>
    <font>
      <b/>
      <u/>
      <sz val="12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41" fontId="0" fillId="0" borderId="0" xfId="0" applyNumberFormat="1" applyAlignment="1">
      <alignment horizontal="right"/>
    </xf>
    <xf numFmtId="0" fontId="2" fillId="0" borderId="0" xfId="0" applyFont="1"/>
    <xf numFmtId="6" fontId="0" fillId="0" borderId="0" xfId="0" applyNumberFormat="1"/>
    <xf numFmtId="0" fontId="3" fillId="0" borderId="0" xfId="0" applyFont="1"/>
    <xf numFmtId="0" fontId="5" fillId="0" borderId="0" xfId="0" applyFont="1" applyAlignment="1">
      <alignment vertical="top"/>
    </xf>
    <xf numFmtId="0" fontId="5" fillId="0" borderId="0" xfId="0" applyFont="1"/>
    <xf numFmtId="0" fontId="4" fillId="0" borderId="0" xfId="0" applyFont="1"/>
    <xf numFmtId="41" fontId="2" fillId="0" borderId="0" xfId="0" applyNumberFormat="1" applyFont="1" applyAlignment="1">
      <alignment horizontal="right"/>
    </xf>
    <xf numFmtId="0" fontId="6" fillId="0" borderId="0" xfId="0" applyFont="1"/>
    <xf numFmtId="41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41" fontId="0" fillId="0" borderId="1" xfId="0" applyNumberFormat="1" applyBorder="1" applyAlignment="1">
      <alignment horizontal="right"/>
    </xf>
    <xf numFmtId="41" fontId="2" fillId="0" borderId="2" xfId="0" applyNumberFormat="1" applyFont="1" applyBorder="1" applyAlignment="1">
      <alignment horizontal="right"/>
    </xf>
    <xf numFmtId="0" fontId="2" fillId="0" borderId="1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K54"/>
  <sheetViews>
    <sheetView tabSelected="1" workbookViewId="0">
      <selection activeCell="D37" sqref="D37"/>
    </sheetView>
  </sheetViews>
  <sheetFormatPr baseColWidth="10" defaultRowHeight="15" x14ac:dyDescent="0"/>
  <cols>
    <col min="1" max="1" width="2.1640625" customWidth="1"/>
    <col min="2" max="2" width="3.1640625" customWidth="1"/>
    <col min="3" max="3" width="4.1640625" customWidth="1"/>
    <col min="4" max="4" width="33" customWidth="1"/>
    <col min="5" max="6" width="13.1640625" style="1" customWidth="1"/>
    <col min="7" max="7" width="36.33203125" customWidth="1"/>
    <col min="11" max="11" width="10.83203125" style="15"/>
  </cols>
  <sheetData>
    <row r="2" spans="2:7">
      <c r="E2" s="14" t="s">
        <v>45</v>
      </c>
      <c r="F2" s="14" t="s">
        <v>44</v>
      </c>
    </row>
    <row r="3" spans="2:7">
      <c r="B3" s="9" t="s">
        <v>43</v>
      </c>
    </row>
    <row r="4" spans="2:7">
      <c r="B4" t="s">
        <v>42</v>
      </c>
      <c r="E4" s="1">
        <v>55500</v>
      </c>
      <c r="F4" s="1">
        <f>ROUND(E4*1.016,-2)</f>
        <v>56400</v>
      </c>
      <c r="G4" s="7" t="s">
        <v>41</v>
      </c>
    </row>
    <row r="5" spans="2:7">
      <c r="B5" t="s">
        <v>40</v>
      </c>
      <c r="F5" s="1">
        <f>E5</f>
        <v>0</v>
      </c>
    </row>
    <row r="6" spans="2:7">
      <c r="B6" t="s">
        <v>39</v>
      </c>
      <c r="E6" s="10">
        <f>E4*E5</f>
        <v>0</v>
      </c>
      <c r="F6" s="13">
        <f>F4*F5</f>
        <v>0</v>
      </c>
    </row>
    <row r="7" spans="2:7" ht="22" customHeight="1">
      <c r="B7" s="9" t="s">
        <v>2</v>
      </c>
      <c r="D7" s="1"/>
    </row>
    <row r="8" spans="2:7">
      <c r="B8" t="s">
        <v>38</v>
      </c>
    </row>
    <row r="9" spans="2:7">
      <c r="B9" t="s">
        <v>37</v>
      </c>
      <c r="F9" s="1">
        <v>0</v>
      </c>
      <c r="G9" s="7" t="s">
        <v>36</v>
      </c>
    </row>
    <row r="10" spans="2:7">
      <c r="B10" t="s">
        <v>35</v>
      </c>
      <c r="D10" s="1"/>
    </row>
    <row r="11" spans="2:7">
      <c r="E11" s="10"/>
      <c r="F11" s="10">
        <f>F6</f>
        <v>0</v>
      </c>
    </row>
    <row r="12" spans="2:7" ht="22" customHeight="1">
      <c r="B12" s="9" t="s">
        <v>34</v>
      </c>
      <c r="E12" s="12" t="s">
        <v>33</v>
      </c>
      <c r="F12" s="12" t="s">
        <v>32</v>
      </c>
    </row>
    <row r="13" spans="2:7">
      <c r="B13" t="s">
        <v>31</v>
      </c>
      <c r="E13" s="1">
        <v>0</v>
      </c>
      <c r="F13" s="1">
        <v>0</v>
      </c>
      <c r="G13" s="7" t="s">
        <v>30</v>
      </c>
    </row>
    <row r="14" spans="2:7">
      <c r="B14" t="s">
        <v>29</v>
      </c>
      <c r="E14" s="1">
        <v>0</v>
      </c>
      <c r="F14" s="1">
        <v>0</v>
      </c>
      <c r="G14" s="7" t="s">
        <v>28</v>
      </c>
    </row>
    <row r="15" spans="2:7">
      <c r="B15" t="s">
        <v>27</v>
      </c>
      <c r="G15" s="7" t="s">
        <v>26</v>
      </c>
    </row>
    <row r="16" spans="2:7">
      <c r="B16" t="s">
        <v>25</v>
      </c>
    </row>
    <row r="17" spans="2:7">
      <c r="C17" t="s">
        <v>24</v>
      </c>
      <c r="G17" s="7" t="s">
        <v>23</v>
      </c>
    </row>
    <row r="18" spans="2:7">
      <c r="C18" t="s">
        <v>22</v>
      </c>
      <c r="G18" s="7" t="s">
        <v>20</v>
      </c>
    </row>
    <row r="19" spans="2:7">
      <c r="C19" t="s">
        <v>21</v>
      </c>
      <c r="G19" s="7" t="s">
        <v>20</v>
      </c>
    </row>
    <row r="20" spans="2:7">
      <c r="D20" t="s">
        <v>19</v>
      </c>
      <c r="E20" s="10"/>
      <c r="F20" s="10"/>
    </row>
    <row r="21" spans="2:7">
      <c r="B21" t="s">
        <v>18</v>
      </c>
      <c r="F21" s="1">
        <f>1.028*E21</f>
        <v>0</v>
      </c>
      <c r="G21" s="7" t="s">
        <v>17</v>
      </c>
    </row>
    <row r="22" spans="2:7">
      <c r="B22" t="s">
        <v>16</v>
      </c>
    </row>
    <row r="23" spans="2:7">
      <c r="C23" t="s">
        <v>15</v>
      </c>
    </row>
    <row r="24" spans="2:7">
      <c r="C24" t="s">
        <v>14</v>
      </c>
    </row>
    <row r="25" spans="2:7">
      <c r="D25" s="11" t="s">
        <v>13</v>
      </c>
      <c r="F25" s="10">
        <f>F13+F14+F15+F20+F21+F23+F24</f>
        <v>0</v>
      </c>
    </row>
    <row r="26" spans="2:7" ht="22" customHeight="1">
      <c r="B26" s="9" t="s">
        <v>1</v>
      </c>
      <c r="D26" s="11"/>
    </row>
    <row r="27" spans="2:7">
      <c r="B27" t="s">
        <v>12</v>
      </c>
    </row>
    <row r="28" spans="2:7">
      <c r="C28" t="s">
        <v>11</v>
      </c>
      <c r="F28" s="1">
        <f>F13+F14+F17+F18+F19+F21*0.85+F24</f>
        <v>0</v>
      </c>
      <c r="G28" s="7" t="s">
        <v>10</v>
      </c>
    </row>
    <row r="29" spans="2:7">
      <c r="C29" t="s">
        <v>9</v>
      </c>
      <c r="F29" s="1">
        <f>F15+F23</f>
        <v>0</v>
      </c>
    </row>
    <row r="30" spans="2:7">
      <c r="B30" t="s">
        <v>8</v>
      </c>
    </row>
    <row r="31" spans="2:7">
      <c r="C31" t="s">
        <v>7</v>
      </c>
      <c r="F31" s="1">
        <f>(IF(F28&gt;348450,(65497+((F28-348450)*0.32)),IF(F28&gt;195400,(28765+((F28-195400)*0.24)),IF(F28&gt;105950,(9086+((F28-105950)*0.22)),IF(F28&gt;46400,(1940+((F28-46400)*0.12)),IF(F28&gt;27000,(F28*0.1),0))))))</f>
        <v>0</v>
      </c>
      <c r="G31" s="7" t="s">
        <v>6</v>
      </c>
    </row>
    <row r="32" spans="2:7">
      <c r="C32" t="s">
        <v>5</v>
      </c>
      <c r="F32" s="1">
        <f>0.15*(F15+F23)</f>
        <v>0</v>
      </c>
    </row>
    <row r="33" spans="1:11">
      <c r="D33" t="s">
        <v>4</v>
      </c>
      <c r="F33" s="10"/>
    </row>
    <row r="34" spans="1:11" ht="22" customHeight="1">
      <c r="B34" s="9" t="s">
        <v>0</v>
      </c>
      <c r="C34" s="2"/>
      <c r="D34" s="2"/>
      <c r="E34" s="8"/>
      <c r="F34" s="8">
        <f>F6-F33</f>
        <v>0</v>
      </c>
      <c r="G34" s="7" t="s">
        <v>3</v>
      </c>
    </row>
    <row r="37" spans="1:11" ht="19">
      <c r="A37" s="4"/>
      <c r="B37" s="6"/>
      <c r="C37" s="4"/>
      <c r="D37" s="4"/>
      <c r="I37" s="5"/>
      <c r="K37" s="17"/>
    </row>
    <row r="38" spans="1:11" ht="17">
      <c r="A38" s="4"/>
      <c r="B38" s="4"/>
      <c r="C38" s="4"/>
      <c r="D38" s="4"/>
      <c r="I38" s="4"/>
      <c r="K38" s="16"/>
    </row>
    <row r="39" spans="1:11" ht="17">
      <c r="A39" s="4"/>
      <c r="B39" s="4"/>
      <c r="C39" s="4"/>
      <c r="D39" s="4"/>
      <c r="I39" s="4"/>
      <c r="K39" s="16"/>
    </row>
    <row r="40" spans="1:11" ht="17">
      <c r="A40" s="4"/>
      <c r="B40" s="4"/>
      <c r="C40" s="4"/>
      <c r="D40" s="4"/>
      <c r="I40" s="4"/>
      <c r="K40" s="16"/>
    </row>
    <row r="41" spans="1:11" ht="17">
      <c r="A41" s="4"/>
      <c r="B41" s="4"/>
      <c r="C41" s="4"/>
      <c r="D41" s="4"/>
    </row>
    <row r="42" spans="1:11" ht="17">
      <c r="A42" s="4"/>
      <c r="B42" s="4"/>
      <c r="C42" s="4"/>
      <c r="D42" s="4"/>
    </row>
    <row r="43" spans="1:11" ht="17">
      <c r="A43" s="4"/>
      <c r="B43" s="4"/>
      <c r="C43" s="4"/>
      <c r="D43" s="4"/>
    </row>
    <row r="47" spans="1:11">
      <c r="B47" s="2"/>
    </row>
    <row r="48" spans="1:11">
      <c r="B48" s="2"/>
    </row>
    <row r="49" spans="2:7">
      <c r="B49" s="2"/>
    </row>
    <row r="50" spans="2:7">
      <c r="G50" s="3"/>
    </row>
    <row r="51" spans="2:7">
      <c r="G51" s="3"/>
    </row>
    <row r="52" spans="2:7" ht="22" customHeight="1">
      <c r="C52" s="2"/>
    </row>
    <row r="54" spans="2:7">
      <c r="C54" s="2"/>
    </row>
  </sheetData>
  <phoneticPr fontId="7" type="noConversion"/>
  <printOptions horizontalCentered="1"/>
  <pageMargins left="0.75" right="0.75" top="1" bottom="1" header="0.5" footer="0.5"/>
  <pageSetup scale="86" orientation="landscape" horizontalDpi="4294967292" verticalDpi="4294967292"/>
  <headerFooter>
    <oddHeader>&amp;C&amp;"Calibri,Regular"&amp;K000000Estimate of MAGI and Taxes for 2019 Fed Tax Return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 MAGI and Taxes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Canfield</dc:creator>
  <cp:lastModifiedBy>Thomas Canfield</cp:lastModifiedBy>
  <cp:lastPrinted>2019-10-22T14:56:17Z</cp:lastPrinted>
  <dcterms:created xsi:type="dcterms:W3CDTF">2019-10-22T14:53:22Z</dcterms:created>
  <dcterms:modified xsi:type="dcterms:W3CDTF">2019-10-22T14:59:52Z</dcterms:modified>
</cp:coreProperties>
</file>